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290" windowHeight="4770" activeTab="3"/>
  </bookViews>
  <sheets>
    <sheet name="GEN" sheetId="1" r:id="rId1"/>
    <sheet name="avg" sheetId="2" r:id="rId2"/>
    <sheet name="CONV" sheetId="3" r:id="rId3"/>
    <sheet name="COMPARE" sheetId="4" r:id="rId4"/>
  </sheets>
  <definedNames/>
  <calcPr fullCalcOnLoad="1"/>
</workbook>
</file>

<file path=xl/sharedStrings.xml><?xml version="1.0" encoding="utf-8"?>
<sst xmlns="http://schemas.openxmlformats.org/spreadsheetml/2006/main" count="135" uniqueCount="49">
  <si>
    <t>LOW</t>
  </si>
  <si>
    <t>HIGH</t>
  </si>
  <si>
    <t>Hex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</si>
  <si>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</si>
  <si>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</si>
  <si>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</si>
  <si>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</si>
  <si>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</si>
  <si>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</si>
  <si>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</si>
  <si>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</si>
  <si>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</si>
  <si>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</si>
  <si>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</si>
  <si>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</si>
  <si>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</si>
  <si>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</si>
  <si>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E</t>
  </si>
  <si>
    <t>F</t>
  </si>
  <si>
    <t>Commands</t>
  </si>
  <si>
    <t>Dec</t>
  </si>
  <si>
    <t>THEMIS</t>
  </si>
  <si>
    <t>Step</t>
  </si>
  <si>
    <t>Radians</t>
  </si>
  <si>
    <t>FIT DATA SIMULATOR</t>
  </si>
  <si>
    <t>Exp</t>
  </si>
  <si>
    <t>HH</t>
  </si>
  <si>
    <t>LL</t>
  </si>
  <si>
    <t>9E</t>
  </si>
  <si>
    <t>3E</t>
  </si>
  <si>
    <t>FD</t>
  </si>
  <si>
    <t>4A</t>
  </si>
  <si>
    <t>AC</t>
  </si>
  <si>
    <t>FB</t>
  </si>
  <si>
    <t>CF</t>
  </si>
  <si>
    <t>Exp10</t>
  </si>
  <si>
    <t>Mant10</t>
  </si>
  <si>
    <t>sigma</t>
  </si>
  <si>
    <t>b8</t>
  </si>
  <si>
    <t>SIMULATE</t>
  </si>
  <si>
    <t>sin8192</t>
  </si>
  <si>
    <t>2e</t>
  </si>
  <si>
    <t>a7</t>
  </si>
  <si>
    <t>3e</t>
  </si>
  <si>
    <t>fd</t>
  </si>
  <si>
    <t>4a</t>
  </si>
  <si>
    <t>cos8192</t>
  </si>
  <si>
    <t>SIM</t>
  </si>
  <si>
    <t>FIT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</si>
</sst>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COMPARE!$F$3</c:f>
              <c:strCache>
                <c:ptCount val="1"/>
                <c:pt idx="0">
                  <c:v>SIM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COMPARE!$F$4:$F$35</c:f>
              <c:numCache/>
            </c:numRef>
          </c:val>
          <c:smooth val="0"/>
        </c:ser>
        <c:ser>
          <c:idx val="4"/>
          <c:order val="1"/>
          <c:tx>
            <c:strRef>
              <c:f>COMPARE!$J$3</c:f>
              <c:strCache>
                <c:ptCount val="1"/>
                <c:pt idx="0">
                  <c:v>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COMPARE!$J$4:$J$35</c:f>
              <c:numCache/>
            </c:numRef>
          </c:val>
          <c:smooth val="0"/>
        </c:ser>
        <c:marker val="1"/>
        <c:axId val="37608090"/>
        <c:axId val="2928491"/>
      </c:line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491"/>
        <c:crosses val="autoZero"/>
        <c:auto val="1"/>
        <c:lblOffset val="100"/>
        <c:noMultiLvlLbl val="0"/>
      </c:catAx>
      <c:valAx>
        <c:axId val="2928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0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8</xdr:row>
      <xdr:rowOff>123825</xdr:rowOff>
    </xdr:from>
    <xdr:to>
      <xdr:col>13</xdr:col>
      <xdr:colOff>190500</xdr:colOff>
      <xdr:row>25</xdr:row>
      <xdr:rowOff>104775</xdr:rowOff>
    </xdr:to>
    <xdr:graphicFrame>
      <xdr:nvGraphicFramePr>
        <xdr:cNvPr id="1" name="Chart 2"/>
        <xdr:cNvGraphicFramePr/>
      </xdr:nvGraphicFramePr>
      <xdr:xfrm>
        <a:off x="2628900" y="1485900"/>
        <a:ext cx="4514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J1" sqref="J1:M16384"/>
    </sheetView>
  </sheetViews>
  <sheetFormatPr defaultColWidth="9.140625" defaultRowHeight="12.75"/>
  <cols>
    <col min="3" max="3" width="6.421875" style="0" customWidth="1"/>
    <col min="4" max="4" width="7.140625" style="0" customWidth="1"/>
    <col min="5" max="5" width="5.8515625" style="0" customWidth="1"/>
    <col min="6" max="6" width="9.8515625" style="0" customWidth="1"/>
    <col min="7" max="8" width="7.00390625" style="7" customWidth="1"/>
    <col min="9" max="9" width="17.57421875" style="0" customWidth="1"/>
  </cols>
  <sheetData>
    <row r="1" spans="1:9" ht="18">
      <c r="A1" s="5" t="s">
        <v>21</v>
      </c>
      <c r="I1" t="s">
        <v>24</v>
      </c>
    </row>
    <row r="2" spans="3:5" ht="12.75">
      <c r="C2" t="s">
        <v>13</v>
      </c>
      <c r="D2" t="s">
        <v>14</v>
      </c>
      <c r="E2" t="s">
        <v>15</v>
      </c>
    </row>
    <row r="3" spans="1:12" ht="12.75">
      <c r="A3" s="8" t="s">
        <v>22</v>
      </c>
      <c r="B3" s="8" t="s">
        <v>23</v>
      </c>
      <c r="C3" s="8">
        <v>0</v>
      </c>
      <c r="D3" s="8">
        <v>8192</v>
      </c>
      <c r="E3" s="8">
        <v>0</v>
      </c>
      <c r="F3" s="8" t="s">
        <v>39</v>
      </c>
      <c r="G3" s="9" t="s">
        <v>0</v>
      </c>
      <c r="H3" s="9" t="s">
        <v>1</v>
      </c>
      <c r="I3" s="8" t="s">
        <v>19</v>
      </c>
      <c r="K3" s="6" t="s">
        <v>20</v>
      </c>
      <c r="L3" s="6" t="s">
        <v>2</v>
      </c>
    </row>
    <row r="4" spans="1:12" ht="12.75">
      <c r="A4" s="10">
        <v>0</v>
      </c>
      <c r="B4" s="10">
        <f>3.1415926*A4/16</f>
        <v>0</v>
      </c>
      <c r="C4" s="10">
        <f aca="true" t="shared" si="0" ref="C4:C35">C$3</f>
        <v>0</v>
      </c>
      <c r="D4" s="12">
        <f aca="true" t="shared" si="1" ref="D4:E23">COS($B4)*D$3</f>
        <v>8192</v>
      </c>
      <c r="E4" s="10">
        <f t="shared" si="1"/>
        <v>0</v>
      </c>
      <c r="F4" s="10">
        <f>INT(SUM(C4:E4))</f>
        <v>8192</v>
      </c>
      <c r="G4" s="11">
        <f>INT(MOD($F4,256))</f>
        <v>0</v>
      </c>
      <c r="H4" s="11">
        <f>IF(INT(F4/256)&lt;0,256+INT(F4/256),INT(F4/256))</f>
        <v>32</v>
      </c>
      <c r="I4" s="10" t="str">
        <f>CONCATENATE("/IDPULOAD ",VLOOKUP(INT(G4/16),K$4:L$19,2,FALSE),VLOOKUP(INT(MOD(G4,16)),K$4:L$19,2,FALSE))</f>
        <v>/IDPULOAD 00</v>
      </c>
      <c r="K4" s="1">
        <v>0</v>
      </c>
      <c r="L4" s="3" t="s">
        <v>3</v>
      </c>
    </row>
    <row r="5" spans="1:12" ht="12.75">
      <c r="A5" s="10"/>
      <c r="B5" s="10"/>
      <c r="C5" s="10">
        <f t="shared" si="0"/>
        <v>0</v>
      </c>
      <c r="D5" s="12">
        <f t="shared" si="1"/>
        <v>8192</v>
      </c>
      <c r="E5" s="10">
        <f t="shared" si="1"/>
        <v>0</v>
      </c>
      <c r="F5" s="10"/>
      <c r="G5" s="11"/>
      <c r="H5" s="11"/>
      <c r="I5" s="10"/>
      <c r="K5" s="1">
        <v>1</v>
      </c>
      <c r="L5" s="3" t="s">
        <v>4</v>
      </c>
    </row>
    <row r="6" spans="1:12" ht="12.75">
      <c r="A6" s="10">
        <f>A4+1</f>
        <v>1</v>
      </c>
      <c r="B6" s="10">
        <f>3.1415926*A6/16</f>
        <v>0.1963495375</v>
      </c>
      <c r="C6" s="10">
        <f t="shared" si="0"/>
        <v>0</v>
      </c>
      <c r="D6" s="12">
        <f t="shared" si="1"/>
        <v>8034.593022416147</v>
      </c>
      <c r="E6" s="10">
        <f t="shared" si="1"/>
        <v>0</v>
      </c>
      <c r="F6" s="10">
        <f>INT(SUM(C6:E6))</f>
        <v>8034</v>
      </c>
      <c r="G6" s="11">
        <f>INT(MOD($F6,256))</f>
        <v>98</v>
      </c>
      <c r="H6" s="11">
        <f>IF(INT(F6/256)&lt;0,256+INT(F6/256),INT(F6/256))</f>
        <v>31</v>
      </c>
      <c r="I6" s="10" t="str">
        <f>CONCATENATE("/IDPULOAD ",VLOOKUP(INT(G6/16),K$4:L$19,2,FALSE),VLOOKUP(INT(MOD(G6,16)),K$4:L$19,2,FALSE))</f>
        <v>/IDPULOAD 62</v>
      </c>
      <c r="K6" s="1">
        <v>2</v>
      </c>
      <c r="L6" s="3" t="s">
        <v>5</v>
      </c>
    </row>
    <row r="7" spans="1:12" ht="12.75">
      <c r="A7" s="10"/>
      <c r="B7" s="10"/>
      <c r="C7" s="10">
        <f t="shared" si="0"/>
        <v>0</v>
      </c>
      <c r="D7" s="12">
        <f t="shared" si="1"/>
        <v>8192</v>
      </c>
      <c r="E7" s="10">
        <f t="shared" si="1"/>
        <v>0</v>
      </c>
      <c r="F7" s="10"/>
      <c r="G7" s="11"/>
      <c r="H7" s="11"/>
      <c r="I7" s="10"/>
      <c r="K7" s="1">
        <v>3</v>
      </c>
      <c r="L7" s="3" t="s">
        <v>6</v>
      </c>
    </row>
    <row r="8" spans="1:12" ht="12.75">
      <c r="A8" s="10">
        <f>A6+1</f>
        <v>2</v>
      </c>
      <c r="B8" s="10">
        <f>3.1415926*A8/16</f>
        <v>0.392699075</v>
      </c>
      <c r="C8" s="10">
        <f t="shared" si="0"/>
        <v>0</v>
      </c>
      <c r="D8" s="12">
        <f t="shared" si="1"/>
        <v>7568.421151332577</v>
      </c>
      <c r="E8" s="10">
        <f t="shared" si="1"/>
        <v>0</v>
      </c>
      <c r="F8" s="10">
        <f>INT(SUM(C8:E8))</f>
        <v>7568</v>
      </c>
      <c r="G8" s="11">
        <f>INT(MOD($F8,256))</f>
        <v>144</v>
      </c>
      <c r="H8" s="11">
        <f>IF(INT(F8/256)&lt;0,256+INT(F8/256),INT(F8/256))</f>
        <v>29</v>
      </c>
      <c r="I8" s="10" t="str">
        <f>CONCATENATE("/IDPULOAD ",VLOOKUP(INT(G8/16),K$4:L$19,2,FALSE),VLOOKUP(INT(MOD(G8,16)),K$4:L$19,2,FALSE))</f>
        <v>/IDPULOAD 90</v>
      </c>
      <c r="K8" s="1">
        <v>4</v>
      </c>
      <c r="L8" s="3" t="s">
        <v>7</v>
      </c>
    </row>
    <row r="9" spans="1:12" ht="12.75">
      <c r="A9" s="10"/>
      <c r="B9" s="10"/>
      <c r="C9" s="10">
        <f t="shared" si="0"/>
        <v>0</v>
      </c>
      <c r="D9" s="12">
        <f t="shared" si="1"/>
        <v>8192</v>
      </c>
      <c r="E9" s="10">
        <f t="shared" si="1"/>
        <v>0</v>
      </c>
      <c r="F9" s="10"/>
      <c r="G9" s="11"/>
      <c r="H9" s="11"/>
      <c r="I9" s="10"/>
      <c r="K9" s="1">
        <v>5</v>
      </c>
      <c r="L9" s="3" t="s">
        <v>8</v>
      </c>
    </row>
    <row r="10" spans="1:12" ht="12.75">
      <c r="A10" s="10">
        <f>A8+1</f>
        <v>3</v>
      </c>
      <c r="B10" s="10">
        <f>3.1415926*A10/16</f>
        <v>0.5890486125000001</v>
      </c>
      <c r="C10" s="10">
        <f t="shared" si="0"/>
        <v>0</v>
      </c>
      <c r="D10" s="12">
        <f t="shared" si="1"/>
        <v>6811.399109713615</v>
      </c>
      <c r="E10" s="10">
        <f t="shared" si="1"/>
        <v>0</v>
      </c>
      <c r="F10" s="10">
        <f>INT(SUM(C10:E10))</f>
        <v>6811</v>
      </c>
      <c r="G10" s="11">
        <f>INT(MOD($F10,256))</f>
        <v>155</v>
      </c>
      <c r="H10" s="11">
        <f>IF(INT(F10/256)&lt;0,256+INT(F10/256),INT(F10/256))</f>
        <v>26</v>
      </c>
      <c r="I10" s="10" t="str">
        <f>CONCATENATE("/IDPULOAD ",VLOOKUP(INT(G10/16),K$4:L$19,2,FALSE),VLOOKUP(INT(MOD(G10,16)),K$4:L$19,2,FALSE))</f>
        <v>/IDPULOAD 9B</v>
      </c>
      <c r="K10" s="1">
        <v>6</v>
      </c>
      <c r="L10" s="3" t="s">
        <v>9</v>
      </c>
    </row>
    <row r="11" spans="1:12" ht="12.75">
      <c r="A11" s="10"/>
      <c r="B11" s="10"/>
      <c r="C11" s="10">
        <f t="shared" si="0"/>
        <v>0</v>
      </c>
      <c r="D11" s="12">
        <f t="shared" si="1"/>
        <v>8192</v>
      </c>
      <c r="E11" s="10">
        <f t="shared" si="1"/>
        <v>0</v>
      </c>
      <c r="F11" s="10"/>
      <c r="G11" s="11"/>
      <c r="H11" s="11"/>
      <c r="I11" s="10"/>
      <c r="K11" s="1">
        <v>7</v>
      </c>
      <c r="L11" s="3" t="s">
        <v>10</v>
      </c>
    </row>
    <row r="12" spans="1:12" ht="12.75">
      <c r="A12" s="10">
        <f>A10+1</f>
        <v>4</v>
      </c>
      <c r="B12" s="10">
        <f>3.1415926*A12/16</f>
        <v>0.78539815</v>
      </c>
      <c r="C12" s="10">
        <f t="shared" si="0"/>
        <v>0</v>
      </c>
      <c r="D12" s="12">
        <f t="shared" si="1"/>
        <v>5792.618829086507</v>
      </c>
      <c r="E12" s="10">
        <f t="shared" si="1"/>
        <v>0</v>
      </c>
      <c r="F12" s="10">
        <f>INT(SUM(C12:E12))</f>
        <v>5792</v>
      </c>
      <c r="G12" s="11">
        <f>INT(MOD($F12,256))</f>
        <v>160</v>
      </c>
      <c r="H12" s="11">
        <f>IF(INT(F12/256)&lt;0,256+INT(F12/256),INT(F12/256))</f>
        <v>22</v>
      </c>
      <c r="I12" s="10" t="str">
        <f>CONCATENATE("/IDPULOAD ",VLOOKUP(INT(G12/16),K$4:L$19,2,FALSE),VLOOKUP(INT(MOD(G12,16)),K$4:L$19,2,FALSE))</f>
        <v>/IDPULOAD A0</v>
      </c>
      <c r="K12" s="1">
        <v>8</v>
      </c>
      <c r="L12" s="3" t="s">
        <v>11</v>
      </c>
    </row>
    <row r="13" spans="1:12" ht="12.75">
      <c r="A13" s="10"/>
      <c r="B13" s="10"/>
      <c r="C13" s="10">
        <f t="shared" si="0"/>
        <v>0</v>
      </c>
      <c r="D13" s="12">
        <f t="shared" si="1"/>
        <v>8192</v>
      </c>
      <c r="E13" s="10">
        <f t="shared" si="1"/>
        <v>0</v>
      </c>
      <c r="F13" s="10"/>
      <c r="G13" s="11"/>
      <c r="H13" s="11"/>
      <c r="I13" s="10"/>
      <c r="K13" s="1">
        <v>9</v>
      </c>
      <c r="L13" s="3" t="s">
        <v>12</v>
      </c>
    </row>
    <row r="14" spans="1:12" ht="12.75">
      <c r="A14" s="10">
        <f>A12+1</f>
        <v>5</v>
      </c>
      <c r="B14" s="10">
        <f>3.1415926*A14/16</f>
        <v>0.9817476875</v>
      </c>
      <c r="C14" s="10">
        <f t="shared" si="0"/>
        <v>0</v>
      </c>
      <c r="D14" s="12">
        <f t="shared" si="1"/>
        <v>4551.231462965789</v>
      </c>
      <c r="E14" s="10">
        <f t="shared" si="1"/>
        <v>0</v>
      </c>
      <c r="F14" s="10">
        <f>INT(SUM(C14:E14))</f>
        <v>4551</v>
      </c>
      <c r="G14" s="11">
        <f>INT(MOD($F14,256))</f>
        <v>199</v>
      </c>
      <c r="H14" s="11">
        <f>IF(INT(F14/256)&lt;0,256+INT(F14/256),INT(F14/256))</f>
        <v>17</v>
      </c>
      <c r="I14" s="10" t="str">
        <f>CONCATENATE("/IDPULOAD ",VLOOKUP(INT(G14/16),K$4:L$19,2,FALSE),VLOOKUP(INT(MOD(G14,16)),K$4:L$19,2,FALSE))</f>
        <v>/IDPULOAD C7</v>
      </c>
      <c r="K14" s="1">
        <v>10</v>
      </c>
      <c r="L14" s="3" t="s">
        <v>13</v>
      </c>
    </row>
    <row r="15" spans="1:12" ht="12.75">
      <c r="A15" s="10"/>
      <c r="B15" s="10"/>
      <c r="C15" s="10">
        <f t="shared" si="0"/>
        <v>0</v>
      </c>
      <c r="D15" s="12">
        <f t="shared" si="1"/>
        <v>8192</v>
      </c>
      <c r="E15" s="10">
        <f t="shared" si="1"/>
        <v>0</v>
      </c>
      <c r="F15" s="10"/>
      <c r="G15" s="11"/>
      <c r="H15" s="11"/>
      <c r="I15" s="10"/>
      <c r="K15" s="1">
        <v>11</v>
      </c>
      <c r="L15" s="3" t="s">
        <v>14</v>
      </c>
    </row>
    <row r="16" spans="1:12" ht="12.75">
      <c r="A16" s="10">
        <f>A14+1</f>
        <v>6</v>
      </c>
      <c r="B16" s="10">
        <f>3.1415926*A16/16</f>
        <v>1.1780972250000001</v>
      </c>
      <c r="C16" s="10">
        <f t="shared" si="0"/>
        <v>0</v>
      </c>
      <c r="D16" s="12">
        <f t="shared" si="1"/>
        <v>3134.94283003111</v>
      </c>
      <c r="E16" s="10">
        <f t="shared" si="1"/>
        <v>0</v>
      </c>
      <c r="F16" s="10">
        <f>INT(SUM(C16:E16))</f>
        <v>3134</v>
      </c>
      <c r="G16" s="11">
        <f>INT(MOD($F16,256))</f>
        <v>62</v>
      </c>
      <c r="H16" s="11">
        <f>IF(INT(F16/256)&lt;0,256+INT(F16/256),INT(F16/256))</f>
        <v>12</v>
      </c>
      <c r="I16" s="10" t="str">
        <f>CONCATENATE("/IDPULOAD ",VLOOKUP(INT(G16/16),K$4:L$19,2,FALSE),VLOOKUP(INT(MOD(G16,16)),K$4:L$19,2,FALSE))</f>
        <v>/IDPULOAD 3E</v>
      </c>
      <c r="K16" s="1">
        <v>12</v>
      </c>
      <c r="L16" s="3" t="s">
        <v>15</v>
      </c>
    </row>
    <row r="17" spans="1:12" ht="12.75">
      <c r="A17" s="10"/>
      <c r="B17" s="10"/>
      <c r="C17" s="10">
        <f t="shared" si="0"/>
        <v>0</v>
      </c>
      <c r="D17" s="12">
        <f t="shared" si="1"/>
        <v>8192</v>
      </c>
      <c r="E17" s="10">
        <f t="shared" si="1"/>
        <v>0</v>
      </c>
      <c r="F17" s="10"/>
      <c r="G17" s="11"/>
      <c r="H17" s="11"/>
      <c r="I17" s="10"/>
      <c r="K17" s="1">
        <v>13</v>
      </c>
      <c r="L17" s="3" t="s">
        <v>16</v>
      </c>
    </row>
    <row r="18" spans="1:12" ht="12.75">
      <c r="A18" s="10">
        <f>A16+1</f>
        <v>7</v>
      </c>
      <c r="B18" s="10">
        <f>3.1415926*A18/16</f>
        <v>1.3744467625</v>
      </c>
      <c r="C18" s="10">
        <f t="shared" si="0"/>
        <v>0</v>
      </c>
      <c r="D18" s="12">
        <f t="shared" si="1"/>
        <v>1598.1801063314497</v>
      </c>
      <c r="E18" s="10">
        <f t="shared" si="1"/>
        <v>0</v>
      </c>
      <c r="F18" s="10">
        <f>INT(SUM(C18:E18))</f>
        <v>1598</v>
      </c>
      <c r="G18" s="11">
        <f>INT(MOD($F18,256))</f>
        <v>62</v>
      </c>
      <c r="H18" s="11">
        <f>IF(INT(F18/256)&lt;0,256+INT(F18/256),INT(F18/256))</f>
        <v>6</v>
      </c>
      <c r="I18" s="10" t="str">
        <f>CONCATENATE("/IDPULOAD ",VLOOKUP(INT(G18/16),K$4:L$19,2,FALSE),VLOOKUP(INT(MOD(G18,16)),K$4:L$19,2,FALSE))</f>
        <v>/IDPULOAD 3E</v>
      </c>
      <c r="K18" s="1">
        <v>14</v>
      </c>
      <c r="L18" s="3" t="s">
        <v>17</v>
      </c>
    </row>
    <row r="19" spans="1:12" ht="12.75">
      <c r="A19" s="10"/>
      <c r="B19" s="10"/>
      <c r="C19" s="10">
        <f t="shared" si="0"/>
        <v>0</v>
      </c>
      <c r="D19" s="12">
        <f t="shared" si="1"/>
        <v>8192</v>
      </c>
      <c r="E19" s="10">
        <f t="shared" si="1"/>
        <v>0</v>
      </c>
      <c r="F19" s="10"/>
      <c r="G19" s="11"/>
      <c r="H19" s="11"/>
      <c r="I19" s="10"/>
      <c r="K19" s="2">
        <v>15</v>
      </c>
      <c r="L19" s="4" t="s">
        <v>18</v>
      </c>
    </row>
    <row r="20" spans="1:9" ht="12.75">
      <c r="A20" s="10">
        <f>A18+1</f>
        <v>8</v>
      </c>
      <c r="B20" s="10">
        <f>3.1415926*A20/16</f>
        <v>1.5707963</v>
      </c>
      <c r="C20" s="10">
        <f t="shared" si="0"/>
        <v>0</v>
      </c>
      <c r="D20" s="12">
        <f t="shared" si="1"/>
        <v>0.00021950379282476004</v>
      </c>
      <c r="E20" s="10">
        <f t="shared" si="1"/>
        <v>0</v>
      </c>
      <c r="F20" s="10">
        <f>INT(SUM(C20:E20))</f>
        <v>0</v>
      </c>
      <c r="G20" s="11">
        <f>INT(MOD($F20,256))</f>
        <v>0</v>
      </c>
      <c r="H20" s="11">
        <f>IF(INT(F20/256)&lt;0,256+INT(F20/256),INT(F20/256))</f>
        <v>0</v>
      </c>
      <c r="I20" s="10" t="str">
        <f>CONCATENATE("/IDPULOAD ",VLOOKUP(INT(G20/16),K$4:L$19,2,FALSE),VLOOKUP(INT(MOD(G20,16)),K$4:L$19,2,FALSE))</f>
        <v>/IDPULOAD 00</v>
      </c>
    </row>
    <row r="21" spans="1:9" ht="12.75">
      <c r="A21" s="10"/>
      <c r="B21" s="10"/>
      <c r="C21" s="10">
        <f t="shared" si="0"/>
        <v>0</v>
      </c>
      <c r="D21" s="12">
        <f t="shared" si="1"/>
        <v>8192</v>
      </c>
      <c r="E21" s="10">
        <f t="shared" si="1"/>
        <v>0</v>
      </c>
      <c r="F21" s="10"/>
      <c r="G21" s="11"/>
      <c r="H21" s="11"/>
      <c r="I21" s="10"/>
    </row>
    <row r="22" spans="1:9" ht="12.75">
      <c r="A22" s="10">
        <f>A20+1</f>
        <v>9</v>
      </c>
      <c r="B22" s="10">
        <f>3.1415926*A22/16</f>
        <v>1.7671458375</v>
      </c>
      <c r="C22" s="10">
        <f t="shared" si="0"/>
        <v>0</v>
      </c>
      <c r="D22" s="12">
        <f t="shared" si="1"/>
        <v>-1598.1796757592715</v>
      </c>
      <c r="E22" s="10">
        <f t="shared" si="1"/>
        <v>0</v>
      </c>
      <c r="F22" s="10">
        <f>INT(SUM(C22:E22))</f>
        <v>-1599</v>
      </c>
      <c r="G22" s="11">
        <f>INT(MOD($F22,256))</f>
        <v>193</v>
      </c>
      <c r="H22" s="11">
        <f>IF(INT(F22/256)&lt;0,256+INT(F22/256),INT(F22/256))</f>
        <v>249</v>
      </c>
      <c r="I22" s="10" t="str">
        <f>CONCATENATE("/IDPULOAD ",VLOOKUP(INT(G22/16),K$4:L$19,2,FALSE),VLOOKUP(INT(MOD(G22,16)),K$4:L$19,2,FALSE))</f>
        <v>/IDPULOAD C1</v>
      </c>
    </row>
    <row r="23" spans="1:9" ht="12.75">
      <c r="A23" s="10"/>
      <c r="B23" s="10"/>
      <c r="C23" s="10">
        <f t="shared" si="0"/>
        <v>0</v>
      </c>
      <c r="D23" s="12">
        <f t="shared" si="1"/>
        <v>8192</v>
      </c>
      <c r="E23" s="10">
        <f t="shared" si="1"/>
        <v>0</v>
      </c>
      <c r="F23" s="10"/>
      <c r="G23" s="11"/>
      <c r="H23" s="11"/>
      <c r="I23" s="10"/>
    </row>
    <row r="24" spans="1:9" ht="12.75">
      <c r="A24" s="10">
        <f>A22+1</f>
        <v>10</v>
      </c>
      <c r="B24" s="10">
        <f>3.1415926*A24/16</f>
        <v>1.963495375</v>
      </c>
      <c r="C24" s="10">
        <f t="shared" si="0"/>
        <v>0</v>
      </c>
      <c r="D24" s="12">
        <f aca="true" t="shared" si="2" ref="D24:E43">COS($B24)*D$3</f>
        <v>-3134.942424440986</v>
      </c>
      <c r="E24" s="10">
        <f t="shared" si="2"/>
        <v>0</v>
      </c>
      <c r="F24" s="10">
        <f>INT(SUM(C24:E24))</f>
        <v>-3135</v>
      </c>
      <c r="G24" s="11">
        <f>INT(MOD($F24,256))</f>
        <v>193</v>
      </c>
      <c r="H24" s="11">
        <f>IF(INT(F24/256)&lt;0,256+INT(F24/256),INT(F24/256))</f>
        <v>243</v>
      </c>
      <c r="I24" s="10" t="str">
        <f>CONCATENATE("/IDPULOAD ",VLOOKUP(INT(G24/16),K$4:L$19,2,FALSE),VLOOKUP(INT(MOD(G24,16)),K$4:L$19,2,FALSE))</f>
        <v>/IDPULOAD C1</v>
      </c>
    </row>
    <row r="25" spans="1:9" ht="12.75">
      <c r="A25" s="10"/>
      <c r="B25" s="10"/>
      <c r="C25" s="10">
        <f t="shared" si="0"/>
        <v>0</v>
      </c>
      <c r="D25" s="12">
        <f t="shared" si="2"/>
        <v>8192</v>
      </c>
      <c r="E25" s="10">
        <f t="shared" si="2"/>
        <v>0</v>
      </c>
      <c r="F25" s="10"/>
      <c r="G25" s="11"/>
      <c r="H25" s="11"/>
      <c r="I25" s="10"/>
    </row>
    <row r="26" spans="1:9" ht="12.75">
      <c r="A26" s="10">
        <f>A24+1</f>
        <v>11</v>
      </c>
      <c r="B26" s="10">
        <f>3.1415926*A26/16</f>
        <v>2.1598449125</v>
      </c>
      <c r="C26" s="10">
        <f t="shared" si="0"/>
        <v>0</v>
      </c>
      <c r="D26" s="12">
        <f t="shared" si="2"/>
        <v>-4551.23109794432</v>
      </c>
      <c r="E26" s="10">
        <f t="shared" si="2"/>
        <v>0</v>
      </c>
      <c r="F26" s="10">
        <f>INT(SUM(C26:E26))</f>
        <v>-4552</v>
      </c>
      <c r="G26" s="11">
        <f>INT(MOD($F26,256))</f>
        <v>56</v>
      </c>
      <c r="H26" s="11">
        <f>IF(INT(F26/256)&lt;0,256+INT(F26/256),INT(F26/256))</f>
        <v>238</v>
      </c>
      <c r="I26" s="10" t="str">
        <f>CONCATENATE("/IDPULOAD ",VLOOKUP(INT(G26/16),K$4:L$19,2,FALSE),VLOOKUP(INT(MOD(G26,16)),K$4:L$19,2,FALSE))</f>
        <v>/IDPULOAD 38</v>
      </c>
    </row>
    <row r="27" spans="1:9" ht="12.75">
      <c r="A27" s="10"/>
      <c r="B27" s="10"/>
      <c r="C27" s="10">
        <f t="shared" si="0"/>
        <v>0</v>
      </c>
      <c r="D27" s="12">
        <f t="shared" si="2"/>
        <v>8192</v>
      </c>
      <c r="E27" s="10">
        <f t="shared" si="2"/>
        <v>0</v>
      </c>
      <c r="F27" s="10"/>
      <c r="G27" s="11"/>
      <c r="H27" s="11"/>
      <c r="I27" s="10"/>
    </row>
    <row r="28" spans="1:9" ht="12.75">
      <c r="A28" s="10">
        <f>A26+1</f>
        <v>12</v>
      </c>
      <c r="B28" s="10">
        <f>3.1415926*A28/16</f>
        <v>2.3561944500000003</v>
      </c>
      <c r="C28" s="10">
        <f t="shared" si="0"/>
        <v>0</v>
      </c>
      <c r="D28" s="12">
        <f t="shared" si="2"/>
        <v>-5792.618518661263</v>
      </c>
      <c r="E28" s="10">
        <f t="shared" si="2"/>
        <v>0</v>
      </c>
      <c r="F28" s="10">
        <f>INT(SUM(C28:E28))</f>
        <v>-5793</v>
      </c>
      <c r="G28" s="11">
        <f>INT(MOD($F28,256))</f>
        <v>95</v>
      </c>
      <c r="H28" s="11">
        <f>IF(INT(F28/256)&lt;0,256+INT(F28/256),INT(F28/256))</f>
        <v>233</v>
      </c>
      <c r="I28" s="10" t="str">
        <f>CONCATENATE("/IDPULOAD ",VLOOKUP(INT(G28/16),K$4:L$19,2,FALSE),VLOOKUP(INT(MOD(G28,16)),K$4:L$19,2,FALSE))</f>
        <v>/IDPULOAD 5F</v>
      </c>
    </row>
    <row r="29" spans="1:9" ht="12.75">
      <c r="A29" s="10"/>
      <c r="B29" s="10"/>
      <c r="C29" s="10">
        <f t="shared" si="0"/>
        <v>0</v>
      </c>
      <c r="D29" s="12">
        <f t="shared" si="2"/>
        <v>8192</v>
      </c>
      <c r="E29" s="10">
        <f t="shared" si="2"/>
        <v>0</v>
      </c>
      <c r="F29" s="10"/>
      <c r="G29" s="11"/>
      <c r="H29" s="11"/>
      <c r="I29" s="10"/>
    </row>
    <row r="30" spans="1:9" ht="12.75">
      <c r="A30" s="10">
        <f>A28+1</f>
        <v>13</v>
      </c>
      <c r="B30" s="10">
        <f>3.1415926*A30/16</f>
        <v>2.5525439875</v>
      </c>
      <c r="C30" s="10">
        <f t="shared" si="0"/>
        <v>0</v>
      </c>
      <c r="D30" s="12">
        <f t="shared" si="2"/>
        <v>-6811.398865814062</v>
      </c>
      <c r="E30" s="10">
        <f t="shared" si="2"/>
        <v>0</v>
      </c>
      <c r="F30" s="10">
        <f>INT(SUM(C30:E30))</f>
        <v>-6812</v>
      </c>
      <c r="G30" s="11">
        <f>INT(MOD($F30,256))</f>
        <v>100</v>
      </c>
      <c r="H30" s="11">
        <f>IF(INT(F30/256)&lt;0,256+INT(F30/256),INT(F30/256))</f>
        <v>229</v>
      </c>
      <c r="I30" s="10" t="str">
        <f>CONCATENATE("/IDPULOAD ",VLOOKUP(INT(G30/16),K$4:L$19,2,FALSE),VLOOKUP(INT(MOD(G30,16)),K$4:L$19,2,FALSE))</f>
        <v>/IDPULOAD 64</v>
      </c>
    </row>
    <row r="31" spans="1:9" ht="12.75">
      <c r="A31" s="10"/>
      <c r="B31" s="10"/>
      <c r="C31" s="10">
        <f t="shared" si="0"/>
        <v>0</v>
      </c>
      <c r="D31" s="12">
        <f t="shared" si="2"/>
        <v>8192</v>
      </c>
      <c r="E31" s="10">
        <f t="shared" si="2"/>
        <v>0</v>
      </c>
      <c r="F31" s="10"/>
      <c r="G31" s="11"/>
      <c r="H31" s="11"/>
      <c r="I31" s="10"/>
    </row>
    <row r="32" spans="1:9" ht="12.75">
      <c r="A32" s="10">
        <f>A30+1</f>
        <v>14</v>
      </c>
      <c r="B32" s="10">
        <f>3.1415926*A32/16</f>
        <v>2.748893525</v>
      </c>
      <c r="C32" s="10">
        <f t="shared" si="0"/>
        <v>0</v>
      </c>
      <c r="D32" s="12">
        <f t="shared" si="2"/>
        <v>-7568.42098333164</v>
      </c>
      <c r="E32" s="10">
        <f t="shared" si="2"/>
        <v>0</v>
      </c>
      <c r="F32" s="10">
        <f>INT(SUM(C32:E32))</f>
        <v>-7569</v>
      </c>
      <c r="G32" s="11">
        <f>INT(MOD($F32,256))</f>
        <v>111</v>
      </c>
      <c r="H32" s="11">
        <f>IF(INT(F32/256)&lt;0,256+INT(F32/256),INT(F32/256))</f>
        <v>226</v>
      </c>
      <c r="I32" s="10" t="str">
        <f>CONCATENATE("/IDPULOAD ",VLOOKUP(INT(G32/16),K$4:L$19,2,FALSE),VLOOKUP(INT(MOD(G32,16)),K$4:L$19,2,FALSE))</f>
        <v>/IDPULOAD 6F</v>
      </c>
    </row>
    <row r="33" spans="1:9" ht="12.75">
      <c r="A33" s="10"/>
      <c r="B33" s="10"/>
      <c r="C33" s="10">
        <f t="shared" si="0"/>
        <v>0</v>
      </c>
      <c r="D33" s="12">
        <f t="shared" si="2"/>
        <v>8192</v>
      </c>
      <c r="E33" s="10">
        <f t="shared" si="2"/>
        <v>0</v>
      </c>
      <c r="F33" s="10"/>
      <c r="G33" s="11"/>
      <c r="H33" s="11"/>
      <c r="I33" s="10"/>
    </row>
    <row r="34" spans="1:9" ht="12.75">
      <c r="A34" s="10">
        <f>A32+1</f>
        <v>15</v>
      </c>
      <c r="B34" s="10">
        <f>3.1415926*A34/16</f>
        <v>2.9452430625</v>
      </c>
      <c r="C34" s="10">
        <f t="shared" si="0"/>
        <v>0</v>
      </c>
      <c r="D34" s="12">
        <f t="shared" si="2"/>
        <v>-8034.5929367700055</v>
      </c>
      <c r="E34" s="10">
        <f t="shared" si="2"/>
        <v>0</v>
      </c>
      <c r="F34" s="10">
        <f>INT(SUM(C34:E34))</f>
        <v>-8035</v>
      </c>
      <c r="G34" s="11">
        <f>INT(MOD($F34,256))</f>
        <v>157</v>
      </c>
      <c r="H34" s="11">
        <f>IF(INT(F34/256)&lt;0,256+INT(F34/256),INT(F34/256))</f>
        <v>224</v>
      </c>
      <c r="I34" s="10" t="str">
        <f>CONCATENATE("/IDPULOAD ",VLOOKUP(INT(G34/16),K$4:L$19,2,FALSE),VLOOKUP(INT(MOD(G34,16)),K$4:L$19,2,FALSE))</f>
        <v>/IDPULOAD 9D</v>
      </c>
    </row>
    <row r="35" spans="1:9" ht="12.75">
      <c r="A35" s="10"/>
      <c r="B35" s="10"/>
      <c r="C35" s="10">
        <f t="shared" si="0"/>
        <v>0</v>
      </c>
      <c r="D35" s="12">
        <f t="shared" si="2"/>
        <v>8192</v>
      </c>
      <c r="E35" s="10">
        <f t="shared" si="2"/>
        <v>0</v>
      </c>
      <c r="F35" s="10"/>
      <c r="G35" s="11"/>
      <c r="H35" s="11"/>
      <c r="I35" s="10"/>
    </row>
    <row r="36" spans="1:9" ht="12.75">
      <c r="A36" s="10">
        <f>A34+1</f>
        <v>16</v>
      </c>
      <c r="B36" s="10">
        <f>3.1415926*A36/16</f>
        <v>3.1415926</v>
      </c>
      <c r="C36" s="10">
        <f aca="true" t="shared" si="3" ref="C36:C66">C$3</f>
        <v>0</v>
      </c>
      <c r="D36" s="12">
        <f t="shared" si="2"/>
        <v>-8191.999999999988</v>
      </c>
      <c r="E36" s="10">
        <f t="shared" si="2"/>
        <v>0</v>
      </c>
      <c r="F36" s="10">
        <f>INT(SUM(C36:E36))</f>
        <v>-8192</v>
      </c>
      <c r="G36" s="11">
        <f>INT(MOD($F36,256))</f>
        <v>0</v>
      </c>
      <c r="H36" s="11">
        <f>IF(INT(F36/256)&lt;0,256+INT(F36/256),INT(F36/256))</f>
        <v>224</v>
      </c>
      <c r="I36" s="10" t="str">
        <f>CONCATENATE("/IDPULOAD ",VLOOKUP(INT(G36/16),K$4:L$19,2,FALSE),VLOOKUP(INT(MOD(G36,16)),K$4:L$19,2,FALSE))</f>
        <v>/IDPULOAD 00</v>
      </c>
    </row>
    <row r="37" spans="1:9" ht="12.75">
      <c r="A37" s="10"/>
      <c r="B37" s="10"/>
      <c r="C37" s="10">
        <f t="shared" si="3"/>
        <v>0</v>
      </c>
      <c r="D37" s="12">
        <f t="shared" si="2"/>
        <v>8192</v>
      </c>
      <c r="E37" s="10">
        <f t="shared" si="2"/>
        <v>0</v>
      </c>
      <c r="F37" s="10"/>
      <c r="G37" s="11"/>
      <c r="H37" s="11"/>
      <c r="I37" s="10"/>
    </row>
    <row r="38" spans="1:9" ht="12.75">
      <c r="A38" s="10">
        <f>A36+1</f>
        <v>17</v>
      </c>
      <c r="B38" s="10">
        <f>3.1415926*A38/16</f>
        <v>3.3379421375000002</v>
      </c>
      <c r="C38" s="10">
        <f t="shared" si="3"/>
        <v>0</v>
      </c>
      <c r="D38" s="12">
        <f t="shared" si="2"/>
        <v>-8034.593108062265</v>
      </c>
      <c r="E38" s="10">
        <f t="shared" si="2"/>
        <v>0</v>
      </c>
      <c r="F38" s="10">
        <f>INT(SUM(C38:E38))</f>
        <v>-8035</v>
      </c>
      <c r="G38" s="11">
        <f>INT(MOD($F38,256))</f>
        <v>157</v>
      </c>
      <c r="H38" s="11">
        <f>IF(INT(F38/256)&lt;0,256+INT(F38/256),INT(F38/256))</f>
        <v>224</v>
      </c>
      <c r="I38" s="10" t="str">
        <f>CONCATENATE("/IDPULOAD ",VLOOKUP(INT(G38/16),K$4:L$19,2,FALSE),VLOOKUP(INT(MOD(G38,16)),K$4:L$19,2,FALSE))</f>
        <v>/IDPULOAD 9D</v>
      </c>
    </row>
    <row r="39" spans="1:9" ht="12.75">
      <c r="A39" s="10"/>
      <c r="B39" s="10"/>
      <c r="C39" s="10">
        <f t="shared" si="3"/>
        <v>0</v>
      </c>
      <c r="D39" s="12">
        <f t="shared" si="2"/>
        <v>8192</v>
      </c>
      <c r="E39" s="10">
        <f t="shared" si="2"/>
        <v>0</v>
      </c>
      <c r="F39" s="10"/>
      <c r="G39" s="11"/>
      <c r="H39" s="11"/>
      <c r="I39" s="10"/>
    </row>
    <row r="40" spans="1:9" ht="12.75">
      <c r="A40" s="10">
        <f>A38+1</f>
        <v>18</v>
      </c>
      <c r="B40" s="10">
        <f>3.1415926*A40/16</f>
        <v>3.534291675</v>
      </c>
      <c r="C40" s="10">
        <f t="shared" si="3"/>
        <v>0</v>
      </c>
      <c r="D40" s="12">
        <f t="shared" si="2"/>
        <v>-7568.421319333494</v>
      </c>
      <c r="E40" s="10">
        <f t="shared" si="2"/>
        <v>0</v>
      </c>
      <c r="F40" s="10">
        <f>INT(SUM(C40:E40))</f>
        <v>-7569</v>
      </c>
      <c r="G40" s="11">
        <f>INT(MOD($F40,256))</f>
        <v>111</v>
      </c>
      <c r="H40" s="11">
        <f>IF(INT(F40/256)&lt;0,256+INT(F40/256),INT(F40/256))</f>
        <v>226</v>
      </c>
      <c r="I40" s="10" t="str">
        <f>CONCATENATE("/IDPULOAD ",VLOOKUP(INT(G40/16),K$4:L$19,2,FALSE),VLOOKUP(INT(MOD(G40,16)),K$4:L$19,2,FALSE))</f>
        <v>/IDPULOAD 6F</v>
      </c>
    </row>
    <row r="41" spans="1:9" ht="12.75">
      <c r="A41" s="10"/>
      <c r="B41" s="10"/>
      <c r="C41" s="10">
        <f t="shared" si="3"/>
        <v>0</v>
      </c>
      <c r="D41" s="12">
        <f t="shared" si="2"/>
        <v>8192</v>
      </c>
      <c r="E41" s="10">
        <f t="shared" si="2"/>
        <v>0</v>
      </c>
      <c r="F41" s="10"/>
      <c r="G41" s="11"/>
      <c r="H41" s="11"/>
      <c r="I41" s="10"/>
    </row>
    <row r="42" spans="1:9" ht="12.75">
      <c r="A42" s="10">
        <f>A40+1</f>
        <v>19</v>
      </c>
      <c r="B42" s="10">
        <f>3.1415926*A42/16</f>
        <v>3.7306412125</v>
      </c>
      <c r="C42" s="10">
        <f t="shared" si="3"/>
        <v>0</v>
      </c>
      <c r="D42" s="12">
        <f t="shared" si="2"/>
        <v>-6811.399353613148</v>
      </c>
      <c r="E42" s="10">
        <f t="shared" si="2"/>
        <v>0</v>
      </c>
      <c r="F42" s="10">
        <f>INT(SUM(C42:E42))</f>
        <v>-6812</v>
      </c>
      <c r="G42" s="11">
        <f>INT(MOD($F42,256))</f>
        <v>100</v>
      </c>
      <c r="H42" s="11">
        <f>IF(INT(F42/256)&lt;0,256+INT(F42/256),INT(F42/256))</f>
        <v>229</v>
      </c>
      <c r="I42" s="10" t="str">
        <f>CONCATENATE("/IDPULOAD ",VLOOKUP(INT(G42/16),K$4:L$19,2,FALSE),VLOOKUP(INT(MOD(G42,16)),K$4:L$19,2,FALSE))</f>
        <v>/IDPULOAD 64</v>
      </c>
    </row>
    <row r="43" spans="1:9" ht="12.75">
      <c r="A43" s="10"/>
      <c r="B43" s="10"/>
      <c r="C43" s="10">
        <f t="shared" si="3"/>
        <v>0</v>
      </c>
      <c r="D43" s="12">
        <f t="shared" si="2"/>
        <v>8192</v>
      </c>
      <c r="E43" s="10">
        <f t="shared" si="2"/>
        <v>0</v>
      </c>
      <c r="F43" s="10"/>
      <c r="G43" s="11"/>
      <c r="H43" s="11"/>
      <c r="I43" s="10"/>
    </row>
    <row r="44" spans="1:9" ht="12.75">
      <c r="A44" s="10">
        <f>A42+1</f>
        <v>20</v>
      </c>
      <c r="B44" s="10">
        <f>3.1415926*A44/16</f>
        <v>3.92699075</v>
      </c>
      <c r="C44" s="10">
        <f t="shared" si="3"/>
        <v>0</v>
      </c>
      <c r="D44" s="12">
        <f aca="true" t="shared" si="4" ref="D44:E66">COS($B44)*D$3</f>
        <v>-5792.619139511737</v>
      </c>
      <c r="E44" s="10">
        <f t="shared" si="4"/>
        <v>0</v>
      </c>
      <c r="F44" s="10">
        <f>INT(SUM(C44:E44))</f>
        <v>-5793</v>
      </c>
      <c r="G44" s="11">
        <f>INT(MOD($F44,256))</f>
        <v>95</v>
      </c>
      <c r="H44" s="11">
        <f>IF(INT(F44/256)&lt;0,256+INT(F44/256),INT(F44/256))</f>
        <v>233</v>
      </c>
      <c r="I44" s="10" t="str">
        <f>CONCATENATE("/IDPULOAD ",VLOOKUP(INT(G44/16),K$4:L$19,2,FALSE),VLOOKUP(INT(MOD(G44,16)),K$4:L$19,2,FALSE))</f>
        <v>/IDPULOAD 5F</v>
      </c>
    </row>
    <row r="45" spans="1:9" ht="12.75">
      <c r="A45" s="10"/>
      <c r="B45" s="10"/>
      <c r="C45" s="10">
        <f t="shared" si="3"/>
        <v>0</v>
      </c>
      <c r="D45" s="12">
        <f t="shared" si="4"/>
        <v>8192</v>
      </c>
      <c r="E45" s="10">
        <f t="shared" si="4"/>
        <v>0</v>
      </c>
      <c r="F45" s="10"/>
      <c r="G45" s="11"/>
      <c r="H45" s="11"/>
      <c r="I45" s="10"/>
    </row>
    <row r="46" spans="1:9" ht="12.75">
      <c r="A46" s="10">
        <f>A44+1</f>
        <v>21</v>
      </c>
      <c r="B46" s="10">
        <f>3.1415926*A46/16</f>
        <v>4.1233402875000005</v>
      </c>
      <c r="C46" s="10">
        <f t="shared" si="3"/>
        <v>0</v>
      </c>
      <c r="D46" s="12">
        <f t="shared" si="4"/>
        <v>-4551.231827987243</v>
      </c>
      <c r="E46" s="10">
        <f t="shared" si="4"/>
        <v>0</v>
      </c>
      <c r="F46" s="10">
        <f>INT(SUM(C46:E46))</f>
        <v>-4552</v>
      </c>
      <c r="G46" s="11">
        <f>INT(MOD($F46,256))</f>
        <v>56</v>
      </c>
      <c r="H46" s="11">
        <f>IF(INT(F46/256)&lt;0,256+INT(F46/256),INT(F46/256))</f>
        <v>238</v>
      </c>
      <c r="I46" s="10" t="str">
        <f>CONCATENATE("/IDPULOAD ",VLOOKUP(INT(G46/16),K$4:L$19,2,FALSE),VLOOKUP(INT(MOD(G46,16)),K$4:L$19,2,FALSE))</f>
        <v>/IDPULOAD 38</v>
      </c>
    </row>
    <row r="47" spans="1:9" ht="12.75">
      <c r="A47" s="10"/>
      <c r="B47" s="10"/>
      <c r="C47" s="10">
        <f t="shared" si="3"/>
        <v>0</v>
      </c>
      <c r="D47" s="12">
        <f t="shared" si="4"/>
        <v>8192</v>
      </c>
      <c r="E47" s="10">
        <f t="shared" si="4"/>
        <v>0</v>
      </c>
      <c r="F47" s="10"/>
      <c r="G47" s="11"/>
      <c r="H47" s="11"/>
      <c r="I47" s="10"/>
    </row>
    <row r="48" spans="1:9" ht="12.75">
      <c r="A48" s="10">
        <f>A46+1</f>
        <v>22</v>
      </c>
      <c r="B48" s="10">
        <f>3.1415926*A48/16</f>
        <v>4.319689825</v>
      </c>
      <c r="C48" s="10">
        <f t="shared" si="3"/>
        <v>0</v>
      </c>
      <c r="D48" s="12">
        <f t="shared" si="4"/>
        <v>-3134.943235621225</v>
      </c>
      <c r="E48" s="10">
        <f t="shared" si="4"/>
        <v>0</v>
      </c>
      <c r="F48" s="10">
        <f>INT(SUM(C48:E48))</f>
        <v>-3135</v>
      </c>
      <c r="G48" s="11">
        <f>INT(MOD($F48,256))</f>
        <v>193</v>
      </c>
      <c r="H48" s="11">
        <f>IF(INT(F48/256)&lt;0,256+INT(F48/256),INT(F48/256))</f>
        <v>243</v>
      </c>
      <c r="I48" s="10" t="str">
        <f>CONCATENATE("/IDPULOAD ",VLOOKUP(INT(G48/16),K$4:L$19,2,FALSE),VLOOKUP(INT(MOD(G48,16)),K$4:L$19,2,FALSE))</f>
        <v>/IDPULOAD C1</v>
      </c>
    </row>
    <row r="49" spans="1:9" ht="12.75">
      <c r="A49" s="10"/>
      <c r="B49" s="10"/>
      <c r="C49" s="10">
        <f t="shared" si="3"/>
        <v>0</v>
      </c>
      <c r="D49" s="12">
        <f t="shared" si="4"/>
        <v>8192</v>
      </c>
      <c r="E49" s="10">
        <f t="shared" si="4"/>
        <v>0</v>
      </c>
      <c r="F49" s="10"/>
      <c r="G49" s="11"/>
      <c r="H49" s="11"/>
      <c r="I49" s="10"/>
    </row>
    <row r="50" spans="1:9" ht="12.75">
      <c r="A50" s="10">
        <f>A48+1</f>
        <v>23</v>
      </c>
      <c r="B50" s="10">
        <f>3.1415926*A50/16</f>
        <v>4.5160393625</v>
      </c>
      <c r="C50" s="10">
        <f t="shared" si="3"/>
        <v>0</v>
      </c>
      <c r="D50" s="12">
        <f t="shared" si="4"/>
        <v>-1598.1805369036251</v>
      </c>
      <c r="E50" s="10">
        <f t="shared" si="4"/>
        <v>0</v>
      </c>
      <c r="F50" s="10">
        <f>INT(SUM(C50:E50))</f>
        <v>-1599</v>
      </c>
      <c r="G50" s="11">
        <f>INT(MOD($F50,256))</f>
        <v>193</v>
      </c>
      <c r="H50" s="11">
        <f>IF(INT(F50/256)&lt;0,256+INT(F50/256),INT(F50/256))</f>
        <v>249</v>
      </c>
      <c r="I50" s="10" t="str">
        <f>CONCATENATE("/IDPULOAD ",VLOOKUP(INT(G50/16),K$4:L$19,2,FALSE),VLOOKUP(INT(MOD(G50,16)),K$4:L$19,2,FALSE))</f>
        <v>/IDPULOAD C1</v>
      </c>
    </row>
    <row r="51" spans="1:9" ht="12.75">
      <c r="A51" s="10"/>
      <c r="B51" s="10"/>
      <c r="C51" s="10">
        <f t="shared" si="3"/>
        <v>0</v>
      </c>
      <c r="D51" s="12">
        <f t="shared" si="4"/>
        <v>8192</v>
      </c>
      <c r="E51" s="10">
        <f t="shared" si="4"/>
        <v>0</v>
      </c>
      <c r="F51" s="10"/>
      <c r="G51" s="11"/>
      <c r="H51" s="11"/>
      <c r="I51" s="10"/>
    </row>
    <row r="52" spans="1:9" ht="12.75">
      <c r="A52" s="10">
        <f>A50+1</f>
        <v>24</v>
      </c>
      <c r="B52" s="10">
        <f>3.1415926*A52/16</f>
        <v>4.7123889000000005</v>
      </c>
      <c r="C52" s="10">
        <f t="shared" si="3"/>
        <v>0</v>
      </c>
      <c r="D52" s="12">
        <f t="shared" si="4"/>
        <v>-0.0006585113748363006</v>
      </c>
      <c r="E52" s="10">
        <f t="shared" si="4"/>
        <v>0</v>
      </c>
      <c r="F52" s="10">
        <f>INT(SUM(C52:E52))</f>
        <v>-1</v>
      </c>
      <c r="G52" s="11">
        <f>INT(MOD($F52,256))</f>
        <v>255</v>
      </c>
      <c r="H52" s="11">
        <f>IF(INT(F52/256)&lt;0,256+INT(F52/256),INT(F52/256))</f>
        <v>255</v>
      </c>
      <c r="I52" s="10" t="str">
        <f>CONCATENATE("/IDPULOAD ",VLOOKUP(INT(G52/16),K$4:L$19,2,FALSE),VLOOKUP(INT(MOD(G52,16)),K$4:L$19,2,FALSE))</f>
        <v>/IDPULOAD FF</v>
      </c>
    </row>
    <row r="53" spans="1:9" ht="12.75">
      <c r="A53" s="10"/>
      <c r="B53" s="10"/>
      <c r="C53" s="10">
        <f t="shared" si="3"/>
        <v>0</v>
      </c>
      <c r="D53" s="12">
        <f t="shared" si="4"/>
        <v>8192</v>
      </c>
      <c r="E53" s="10">
        <f t="shared" si="4"/>
        <v>0</v>
      </c>
      <c r="F53" s="10"/>
      <c r="G53" s="11"/>
      <c r="H53" s="11"/>
      <c r="I53" s="10"/>
    </row>
    <row r="54" spans="1:9" ht="12.75">
      <c r="A54" s="10">
        <f>A52+1</f>
        <v>25</v>
      </c>
      <c r="B54" s="10">
        <f>3.1415926*A54/16</f>
        <v>4.9087384375</v>
      </c>
      <c r="C54" s="10">
        <f t="shared" si="3"/>
        <v>0</v>
      </c>
      <c r="D54" s="12">
        <f t="shared" si="4"/>
        <v>1598.1792451870904</v>
      </c>
      <c r="E54" s="10">
        <f t="shared" si="4"/>
        <v>0</v>
      </c>
      <c r="F54" s="10">
        <f>INT(SUM(C54:E54))</f>
        <v>1598</v>
      </c>
      <c r="G54" s="11">
        <f>INT(MOD($F54,256))</f>
        <v>62</v>
      </c>
      <c r="H54" s="11">
        <f>IF(INT(F54/256)&lt;0,256+INT(F54/256),INT(F54/256))</f>
        <v>6</v>
      </c>
      <c r="I54" s="10" t="str">
        <f>CONCATENATE("/IDPULOAD ",VLOOKUP(INT(G54/16),K$4:L$19,2,FALSE),VLOOKUP(INT(MOD(G54,16)),K$4:L$19,2,FALSE))</f>
        <v>/IDPULOAD 3E</v>
      </c>
    </row>
    <row r="55" spans="1:9" ht="12.75">
      <c r="A55" s="10"/>
      <c r="B55" s="10"/>
      <c r="C55" s="10">
        <f t="shared" si="3"/>
        <v>0</v>
      </c>
      <c r="D55" s="12">
        <f t="shared" si="4"/>
        <v>8192</v>
      </c>
      <c r="E55" s="10">
        <f t="shared" si="4"/>
        <v>0</v>
      </c>
      <c r="F55" s="10"/>
      <c r="G55" s="11"/>
      <c r="H55" s="11"/>
      <c r="I55" s="10"/>
    </row>
    <row r="56" spans="1:9" ht="12.75">
      <c r="A56" s="10">
        <f>A54+1</f>
        <v>26</v>
      </c>
      <c r="B56" s="10">
        <f>3.1415926*A56/16</f>
        <v>5.105087975</v>
      </c>
      <c r="C56" s="10">
        <f t="shared" si="3"/>
        <v>0</v>
      </c>
      <c r="D56" s="12">
        <f t="shared" si="4"/>
        <v>3134.942018850853</v>
      </c>
      <c r="E56" s="10">
        <f t="shared" si="4"/>
        <v>0</v>
      </c>
      <c r="F56" s="10">
        <f>INT(SUM(C56:E56))</f>
        <v>3134</v>
      </c>
      <c r="G56" s="11">
        <f>INT(MOD($F56,256))</f>
        <v>62</v>
      </c>
      <c r="H56" s="11">
        <f>IF(INT(F56/256)&lt;0,256+INT(F56/256),INT(F56/256))</f>
        <v>12</v>
      </c>
      <c r="I56" s="10" t="str">
        <f>CONCATENATE("/IDPULOAD ",VLOOKUP(INT(G56/16),K$4:L$19,2,FALSE),VLOOKUP(INT(MOD(G56,16)),K$4:L$19,2,FALSE))</f>
        <v>/IDPULOAD 3E</v>
      </c>
    </row>
    <row r="57" spans="1:9" ht="12.75">
      <c r="A57" s="10"/>
      <c r="B57" s="10"/>
      <c r="C57" s="10">
        <f t="shared" si="3"/>
        <v>0</v>
      </c>
      <c r="D57" s="12">
        <f t="shared" si="4"/>
        <v>8192</v>
      </c>
      <c r="E57" s="10">
        <f t="shared" si="4"/>
        <v>0</v>
      </c>
      <c r="F57" s="10"/>
      <c r="G57" s="11"/>
      <c r="H57" s="11"/>
      <c r="I57" s="10"/>
    </row>
    <row r="58" spans="1:9" ht="12.75">
      <c r="A58" s="10">
        <f>A56+1</f>
        <v>27</v>
      </c>
      <c r="B58" s="10">
        <f>3.1415926*A58/16</f>
        <v>5.3014375125</v>
      </c>
      <c r="C58" s="10">
        <f t="shared" si="3"/>
        <v>0</v>
      </c>
      <c r="D58" s="12">
        <f t="shared" si="4"/>
        <v>4551.230732922834</v>
      </c>
      <c r="E58" s="10">
        <f t="shared" si="4"/>
        <v>0</v>
      </c>
      <c r="F58" s="10">
        <f>INT(SUM(C58:E58))</f>
        <v>4551</v>
      </c>
      <c r="G58" s="11">
        <f>INT(MOD($F58,256))</f>
        <v>199</v>
      </c>
      <c r="H58" s="11">
        <f>IF(INT(F58/256)&lt;0,256+INT(F58/256),INT(F58/256))</f>
        <v>17</v>
      </c>
      <c r="I58" s="10" t="str">
        <f>CONCATENATE("/IDPULOAD ",VLOOKUP(INT(G58/16),K$4:L$19,2,FALSE),VLOOKUP(INT(MOD(G58,16)),K$4:L$19,2,FALSE))</f>
        <v>/IDPULOAD C7</v>
      </c>
    </row>
    <row r="59" spans="1:9" ht="12.75">
      <c r="A59" s="10"/>
      <c r="B59" s="10"/>
      <c r="C59" s="10">
        <f t="shared" si="3"/>
        <v>0</v>
      </c>
      <c r="D59" s="12">
        <f t="shared" si="4"/>
        <v>8192</v>
      </c>
      <c r="E59" s="10">
        <f t="shared" si="4"/>
        <v>0</v>
      </c>
      <c r="F59" s="10"/>
      <c r="G59" s="11"/>
      <c r="H59" s="11"/>
      <c r="I59" s="10"/>
    </row>
    <row r="60" spans="1:9" ht="12.75">
      <c r="A60" s="10">
        <f>A58+1</f>
        <v>28</v>
      </c>
      <c r="B60" s="10">
        <f>3.1415926*A60/16</f>
        <v>5.49778705</v>
      </c>
      <c r="C60" s="10">
        <f t="shared" si="3"/>
        <v>0</v>
      </c>
      <c r="D60" s="12">
        <f t="shared" si="4"/>
        <v>5792.618208236002</v>
      </c>
      <c r="E60" s="10">
        <f t="shared" si="4"/>
        <v>0</v>
      </c>
      <c r="F60" s="10">
        <f>INT(SUM(C60:E60))</f>
        <v>5792</v>
      </c>
      <c r="G60" s="11">
        <f>INT(MOD($F60,256))</f>
        <v>160</v>
      </c>
      <c r="H60" s="11">
        <f>IF(INT(F60/256)&lt;0,256+INT(F60/256),INT(F60/256))</f>
        <v>22</v>
      </c>
      <c r="I60" s="10" t="str">
        <f>CONCATENATE("/IDPULOAD ",VLOOKUP(INT(G60/16),K$4:L$19,2,FALSE),VLOOKUP(INT(MOD(G60,16)),K$4:L$19,2,FALSE))</f>
        <v>/IDPULOAD A0</v>
      </c>
    </row>
    <row r="61" spans="1:9" ht="12.75">
      <c r="A61" s="10"/>
      <c r="B61" s="10"/>
      <c r="C61" s="10">
        <f t="shared" si="3"/>
        <v>0</v>
      </c>
      <c r="D61" s="12">
        <f t="shared" si="4"/>
        <v>8192</v>
      </c>
      <c r="E61" s="10">
        <f t="shared" si="4"/>
        <v>0</v>
      </c>
      <c r="F61" s="10"/>
      <c r="G61" s="11"/>
      <c r="H61" s="11"/>
      <c r="I61" s="10"/>
    </row>
    <row r="62" spans="1:9" ht="12.75">
      <c r="A62" s="10">
        <f>A60+1</f>
        <v>29</v>
      </c>
      <c r="B62" s="10">
        <f>3.1415926*A62/16</f>
        <v>5.6941365875</v>
      </c>
      <c r="C62" s="10">
        <f t="shared" si="3"/>
        <v>0</v>
      </c>
      <c r="D62" s="12">
        <f t="shared" si="4"/>
        <v>6811.39862191449</v>
      </c>
      <c r="E62" s="10">
        <f t="shared" si="4"/>
        <v>0</v>
      </c>
      <c r="F62" s="10">
        <f>INT(SUM(C62:E62))</f>
        <v>6811</v>
      </c>
      <c r="G62" s="11">
        <f>INT(MOD($F62,256))</f>
        <v>155</v>
      </c>
      <c r="H62" s="11">
        <f>IF(INT(F62/256)&lt;0,256+INT(F62/256),INT(F62/256))</f>
        <v>26</v>
      </c>
      <c r="I62" s="10" t="str">
        <f>CONCATENATE("/IDPULOAD ",VLOOKUP(INT(G62/16),K$4:L$19,2,FALSE),VLOOKUP(INT(MOD(G62,16)),K$4:L$19,2,FALSE))</f>
        <v>/IDPULOAD 9B</v>
      </c>
    </row>
    <row r="63" spans="1:9" ht="12.75">
      <c r="A63" s="10"/>
      <c r="B63" s="10"/>
      <c r="C63" s="10">
        <f t="shared" si="3"/>
        <v>0</v>
      </c>
      <c r="D63" s="12">
        <f t="shared" si="4"/>
        <v>8192</v>
      </c>
      <c r="E63" s="10">
        <f t="shared" si="4"/>
        <v>0</v>
      </c>
      <c r="F63" s="10"/>
      <c r="G63" s="11"/>
      <c r="H63" s="11"/>
      <c r="I63" s="10"/>
    </row>
    <row r="64" spans="1:9" ht="12.75">
      <c r="A64" s="10">
        <f>A62+1</f>
        <v>30</v>
      </c>
      <c r="B64" s="10">
        <f>3.1415926*A64/16</f>
        <v>5.890486125</v>
      </c>
      <c r="C64" s="10">
        <f t="shared" si="3"/>
        <v>0</v>
      </c>
      <c r="D64" s="12">
        <f t="shared" si="4"/>
        <v>7568.420815330679</v>
      </c>
      <c r="E64" s="10">
        <f t="shared" si="4"/>
        <v>0</v>
      </c>
      <c r="F64" s="10">
        <f>INT(SUM(C64:E64))</f>
        <v>7568</v>
      </c>
      <c r="G64" s="11">
        <f>INT(MOD($F64,256))</f>
        <v>144</v>
      </c>
      <c r="H64" s="11">
        <f>IF(INT(F64/256)&lt;0,256+INT(F64/256),INT(F64/256))</f>
        <v>29</v>
      </c>
      <c r="I64" s="10" t="str">
        <f>CONCATENATE("/IDPULOAD ",VLOOKUP(INT(G64/16),K$4:L$19,2,FALSE),VLOOKUP(INT(MOD(G64,16)),K$4:L$19,2,FALSE))</f>
        <v>/IDPULOAD 90</v>
      </c>
    </row>
    <row r="65" spans="1:9" ht="12.75">
      <c r="A65" s="10"/>
      <c r="B65" s="10"/>
      <c r="C65" s="10">
        <f t="shared" si="3"/>
        <v>0</v>
      </c>
      <c r="D65" s="12">
        <f t="shared" si="4"/>
        <v>8192</v>
      </c>
      <c r="E65" s="10">
        <f t="shared" si="4"/>
        <v>0</v>
      </c>
      <c r="F65" s="10"/>
      <c r="G65" s="11"/>
      <c r="H65" s="11"/>
      <c r="I65" s="10"/>
    </row>
    <row r="66" spans="1:9" ht="12.75">
      <c r="A66" s="10">
        <f>A64+1</f>
        <v>31</v>
      </c>
      <c r="B66" s="10">
        <f>3.1415926*A66/16</f>
        <v>6.0868356625</v>
      </c>
      <c r="C66" s="10">
        <f t="shared" si="3"/>
        <v>0</v>
      </c>
      <c r="D66" s="12">
        <f t="shared" si="4"/>
        <v>8034.592851123842</v>
      </c>
      <c r="E66" s="10">
        <f t="shared" si="4"/>
        <v>0</v>
      </c>
      <c r="F66" s="10">
        <f>INT(SUM(C66:E66))</f>
        <v>8034</v>
      </c>
      <c r="G66" s="11">
        <f>INT(MOD($F66,256))</f>
        <v>98</v>
      </c>
      <c r="H66" s="11">
        <f>IF(INT(F66/256)&lt;0,256+INT(F66/256),INT(F66/256))</f>
        <v>31</v>
      </c>
      <c r="I66" s="10" t="str">
        <f>CONCATENATE("/IDPULOAD ",VLOOKUP(INT(G66/16),K$4:L$19,2,FALSE),VLOOKUP(INT(MOD(G66,16)),K$4:L$19,2,FALSE))</f>
        <v>/IDPULOAD 62</v>
      </c>
    </row>
    <row r="67" spans="1:9" ht="12.75">
      <c r="A67" s="10"/>
      <c r="B67" s="10"/>
      <c r="C67" s="10"/>
      <c r="D67" s="12"/>
      <c r="E67" s="10"/>
      <c r="F67" s="10"/>
      <c r="G67" s="11"/>
      <c r="H67" s="11"/>
      <c r="I67" s="10"/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36">
      <selection activeCell="I60" sqref="I60"/>
    </sheetView>
  </sheetViews>
  <sheetFormatPr defaultColWidth="9.140625" defaultRowHeight="12.75"/>
  <cols>
    <col min="4" max="4" width="9.8515625" style="0" customWidth="1"/>
    <col min="5" max="6" width="7.00390625" style="7" customWidth="1"/>
    <col min="7" max="7" width="17.57421875" style="0" customWidth="1"/>
  </cols>
  <sheetData>
    <row r="1" spans="1:7" ht="18">
      <c r="A1" s="5" t="s">
        <v>21</v>
      </c>
      <c r="G1" t="s">
        <v>24</v>
      </c>
    </row>
    <row r="3" spans="1:11" ht="12.75">
      <c r="A3" s="8" t="s">
        <v>22</v>
      </c>
      <c r="B3" s="8">
        <v>15</v>
      </c>
      <c r="C3" s="8">
        <v>100</v>
      </c>
      <c r="D3" s="8">
        <v>1</v>
      </c>
      <c r="E3" s="9" t="s">
        <v>0</v>
      </c>
      <c r="F3" s="9" t="s">
        <v>1</v>
      </c>
      <c r="G3" s="8" t="s">
        <v>19</v>
      </c>
      <c r="J3" s="6" t="s">
        <v>20</v>
      </c>
      <c r="K3" s="6" t="s">
        <v>2</v>
      </c>
    </row>
    <row r="4" spans="1:11" ht="12.75">
      <c r="A4" s="10">
        <v>0</v>
      </c>
      <c r="B4" s="10">
        <f>A4*B$3+C$3</f>
        <v>100</v>
      </c>
      <c r="C4" s="10">
        <f>B4</f>
        <v>100</v>
      </c>
      <c r="D4" s="10">
        <f>INT($C4*D$3)</f>
        <v>100</v>
      </c>
      <c r="E4" s="11">
        <f>INT(MOD($D4,256))</f>
        <v>100</v>
      </c>
      <c r="F4" s="11">
        <f>IF(INT(D4/256)&lt;0,256+INT(D4/256),INT(D4/256))</f>
        <v>0</v>
      </c>
      <c r="G4" s="10" t="str">
        <f>CONCATENATE("/IDPULOAD ",VLOOKUP(INT(E4/16),J$4:K$19,2,FALSE),VLOOKUP(INT(MOD(E4,16)),J$4:K$19,2,FALSE))</f>
        <v>/IDPULOAD 64</v>
      </c>
      <c r="J4" s="1">
        <v>0</v>
      </c>
      <c r="K4" s="3" t="s">
        <v>3</v>
      </c>
    </row>
    <row r="5" spans="1:11" ht="12.75">
      <c r="A5" s="10"/>
      <c r="B5" s="10">
        <f aca="true" t="shared" si="0" ref="B5:B67">A5*B$3+C$3</f>
        <v>100</v>
      </c>
      <c r="C5" s="10">
        <f aca="true" t="shared" si="1" ref="C5:C67">B5</f>
        <v>100</v>
      </c>
      <c r="D5" s="10"/>
      <c r="E5" s="11"/>
      <c r="F5" s="11"/>
      <c r="G5" s="10" t="str">
        <f>CONCATENATE("/IDPULOAD ",VLOOKUP(INT(F4/16),J$4:K$19,2,FALSE),VLOOKUP(INT(MOD(F4,16)),J$4:K$19,2,FALSE))</f>
        <v>/IDPULOAD 00</v>
      </c>
      <c r="J5" s="1">
        <v>1</v>
      </c>
      <c r="K5" s="3" t="s">
        <v>4</v>
      </c>
    </row>
    <row r="6" spans="1:11" ht="12.75">
      <c r="A6" s="10">
        <f>A4+1</f>
        <v>1</v>
      </c>
      <c r="B6" s="10">
        <f t="shared" si="0"/>
        <v>115</v>
      </c>
      <c r="C6" s="10">
        <f t="shared" si="1"/>
        <v>115</v>
      </c>
      <c r="D6" s="10">
        <f>INT($C6*D$3)</f>
        <v>115</v>
      </c>
      <c r="E6" s="11">
        <f>INT(MOD($D6,256))</f>
        <v>115</v>
      </c>
      <c r="F6" s="11">
        <f>IF(INT(D6/256)&lt;0,256+INT(D6/256),INT(D6/256))</f>
        <v>0</v>
      </c>
      <c r="G6" s="10" t="str">
        <f>CONCATENATE("/IDPULOAD ",VLOOKUP(INT(E6/16),J$4:K$19,2,FALSE),VLOOKUP(INT(MOD(E6,16)),J$4:K$19,2,FALSE))</f>
        <v>/IDPULOAD 73</v>
      </c>
      <c r="J6" s="1">
        <v>2</v>
      </c>
      <c r="K6" s="3" t="s">
        <v>5</v>
      </c>
    </row>
    <row r="7" spans="1:11" ht="12.75">
      <c r="A7" s="10"/>
      <c r="B7" s="10">
        <f t="shared" si="0"/>
        <v>100</v>
      </c>
      <c r="C7" s="10">
        <f t="shared" si="1"/>
        <v>100</v>
      </c>
      <c r="D7" s="10"/>
      <c r="E7" s="11"/>
      <c r="F7" s="11"/>
      <c r="G7" s="10" t="str">
        <f>CONCATENATE("/IDPULOAD ",VLOOKUP(INT(F6/16),J$4:K$19,2,FALSE),VLOOKUP(INT(MOD(F6,16)),J$4:K$19,2,FALSE))</f>
        <v>/IDPULOAD 00</v>
      </c>
      <c r="J7" s="1">
        <v>3</v>
      </c>
      <c r="K7" s="3" t="s">
        <v>6</v>
      </c>
    </row>
    <row r="8" spans="1:11" ht="12.75">
      <c r="A8" s="10">
        <f>A6+1</f>
        <v>2</v>
      </c>
      <c r="B8" s="10">
        <f t="shared" si="0"/>
        <v>130</v>
      </c>
      <c r="C8" s="10">
        <f t="shared" si="1"/>
        <v>130</v>
      </c>
      <c r="D8" s="10">
        <f>INT($C8*D$3)</f>
        <v>130</v>
      </c>
      <c r="E8" s="11">
        <f>INT(MOD($D8,256))</f>
        <v>130</v>
      </c>
      <c r="F8" s="11">
        <f>IF(INT(D8/256)&lt;0,256+INT(D8/256),INT(D8/256))</f>
        <v>0</v>
      </c>
      <c r="G8" s="10" t="str">
        <f>CONCATENATE("/IDPULOAD ",VLOOKUP(INT(E8/16),J$4:K$19,2,FALSE),VLOOKUP(INT(MOD(E8,16)),J$4:K$19,2,FALSE))</f>
        <v>/IDPULOAD 82</v>
      </c>
      <c r="J8" s="1">
        <v>4</v>
      </c>
      <c r="K8" s="3" t="s">
        <v>7</v>
      </c>
    </row>
    <row r="9" spans="1:11" ht="12.75">
      <c r="A9" s="10"/>
      <c r="B9" s="10">
        <f t="shared" si="0"/>
        <v>100</v>
      </c>
      <c r="C9" s="10">
        <f t="shared" si="1"/>
        <v>100</v>
      </c>
      <c r="D9" s="10"/>
      <c r="E9" s="11"/>
      <c r="F9" s="11"/>
      <c r="G9" s="10" t="str">
        <f>CONCATENATE("/IDPULOAD ",VLOOKUP(INT(F8/16),J$4:K$19,2,FALSE),VLOOKUP(INT(MOD(F8,16)),J$4:K$19,2,FALSE))</f>
        <v>/IDPULOAD 00</v>
      </c>
      <c r="J9" s="1">
        <v>5</v>
      </c>
      <c r="K9" s="3" t="s">
        <v>8</v>
      </c>
    </row>
    <row r="10" spans="1:11" ht="12.75">
      <c r="A10" s="10">
        <f>A8+1</f>
        <v>3</v>
      </c>
      <c r="B10" s="10">
        <f t="shared" si="0"/>
        <v>145</v>
      </c>
      <c r="C10" s="10">
        <f t="shared" si="1"/>
        <v>145</v>
      </c>
      <c r="D10" s="10">
        <f>INT($C10*D$3)</f>
        <v>145</v>
      </c>
      <c r="E10" s="11">
        <f>INT(MOD($D10,256))</f>
        <v>145</v>
      </c>
      <c r="F10" s="11">
        <f>IF(INT(D10/256)&lt;0,256+INT(D10/256),INT(D10/256))</f>
        <v>0</v>
      </c>
      <c r="G10" s="10" t="str">
        <f>CONCATENATE("/IDPULOAD ",VLOOKUP(INT(E10/16),J$4:K$19,2,FALSE),VLOOKUP(INT(MOD(E10,16)),J$4:K$19,2,FALSE))</f>
        <v>/IDPULOAD 91</v>
      </c>
      <c r="J10" s="1">
        <v>6</v>
      </c>
      <c r="K10" s="3" t="s">
        <v>9</v>
      </c>
    </row>
    <row r="11" spans="1:11" ht="12.75">
      <c r="A11" s="10"/>
      <c r="B11" s="10">
        <f t="shared" si="0"/>
        <v>100</v>
      </c>
      <c r="C11" s="10">
        <f t="shared" si="1"/>
        <v>100</v>
      </c>
      <c r="D11" s="10"/>
      <c r="E11" s="11"/>
      <c r="F11" s="11"/>
      <c r="G11" s="10" t="str">
        <f>CONCATENATE("/IDPULOAD ",VLOOKUP(INT(F10/16),J$4:K$19,2,FALSE),VLOOKUP(INT(MOD(F10,16)),J$4:K$19,2,FALSE))</f>
        <v>/IDPULOAD 00</v>
      </c>
      <c r="J11" s="1">
        <v>7</v>
      </c>
      <c r="K11" s="3" t="s">
        <v>10</v>
      </c>
    </row>
    <row r="12" spans="1:11" ht="12.75">
      <c r="A12" s="10">
        <f>A10+1</f>
        <v>4</v>
      </c>
      <c r="B12" s="10">
        <f t="shared" si="0"/>
        <v>160</v>
      </c>
      <c r="C12" s="10">
        <f t="shared" si="1"/>
        <v>160</v>
      </c>
      <c r="D12" s="10">
        <f>INT($C12*D$3)</f>
        <v>160</v>
      </c>
      <c r="E12" s="11">
        <f>INT(MOD($D12,256))</f>
        <v>160</v>
      </c>
      <c r="F12" s="11">
        <f>IF(INT(D12/256)&lt;0,256+INT(D12/256),INT(D12/256))</f>
        <v>0</v>
      </c>
      <c r="G12" s="10" t="str">
        <f>CONCATENATE("/IDPULOAD ",VLOOKUP(INT(E12/16),J$4:K$19,2,FALSE),VLOOKUP(INT(MOD(E12,16)),J$4:K$19,2,FALSE))</f>
        <v>/IDPULOAD A0</v>
      </c>
      <c r="J12" s="1">
        <v>8</v>
      </c>
      <c r="K12" s="3" t="s">
        <v>11</v>
      </c>
    </row>
    <row r="13" spans="1:11" ht="12.75">
      <c r="A13" s="10"/>
      <c r="B13" s="10">
        <f t="shared" si="0"/>
        <v>100</v>
      </c>
      <c r="C13" s="10">
        <f t="shared" si="1"/>
        <v>100</v>
      </c>
      <c r="D13" s="10"/>
      <c r="E13" s="11"/>
      <c r="F13" s="11"/>
      <c r="G13" s="10" t="str">
        <f>CONCATENATE("/IDPULOAD ",VLOOKUP(INT(F12/16),J$4:K$19,2,FALSE),VLOOKUP(INT(MOD(F12,16)),J$4:K$19,2,FALSE))</f>
        <v>/IDPULOAD 00</v>
      </c>
      <c r="J13" s="1">
        <v>9</v>
      </c>
      <c r="K13" s="3" t="s">
        <v>12</v>
      </c>
    </row>
    <row r="14" spans="1:11" ht="12.75">
      <c r="A14" s="10">
        <f>A12+1</f>
        <v>5</v>
      </c>
      <c r="B14" s="10">
        <f t="shared" si="0"/>
        <v>175</v>
      </c>
      <c r="C14" s="10">
        <f t="shared" si="1"/>
        <v>175</v>
      </c>
      <c r="D14" s="10">
        <f>INT($C14*D$3)</f>
        <v>175</v>
      </c>
      <c r="E14" s="11">
        <f>INT(MOD($D14,256))</f>
        <v>175</v>
      </c>
      <c r="F14" s="11">
        <f>IF(INT(D14/256)&lt;0,256+INT(D14/256),INT(D14/256))</f>
        <v>0</v>
      </c>
      <c r="G14" s="10" t="str">
        <f>CONCATENATE("/IDPULOAD ",VLOOKUP(INT(E14/16),J$4:K$19,2,FALSE),VLOOKUP(INT(MOD(E14,16)),J$4:K$19,2,FALSE))</f>
        <v>/IDPULOAD AF</v>
      </c>
      <c r="J14" s="1">
        <v>10</v>
      </c>
      <c r="K14" s="3" t="s">
        <v>13</v>
      </c>
    </row>
    <row r="15" spans="1:11" ht="12.75">
      <c r="A15" s="10"/>
      <c r="B15" s="10">
        <f t="shared" si="0"/>
        <v>100</v>
      </c>
      <c r="C15" s="10">
        <f t="shared" si="1"/>
        <v>100</v>
      </c>
      <c r="D15" s="10"/>
      <c r="E15" s="11"/>
      <c r="F15" s="11"/>
      <c r="G15" s="10" t="str">
        <f>CONCATENATE("/IDPULOAD ",VLOOKUP(INT(F14/16),J$4:K$19,2,FALSE),VLOOKUP(INT(MOD(F14,16)),J$4:K$19,2,FALSE))</f>
        <v>/IDPULOAD 00</v>
      </c>
      <c r="J15" s="1">
        <v>11</v>
      </c>
      <c r="K15" s="3" t="s">
        <v>14</v>
      </c>
    </row>
    <row r="16" spans="1:11" ht="12.75">
      <c r="A16" s="10">
        <f>A14+1</f>
        <v>6</v>
      </c>
      <c r="B16" s="10">
        <f t="shared" si="0"/>
        <v>190</v>
      </c>
      <c r="C16" s="10">
        <f t="shared" si="1"/>
        <v>190</v>
      </c>
      <c r="D16" s="10">
        <f>INT($C16*D$3)</f>
        <v>190</v>
      </c>
      <c r="E16" s="11">
        <f>INT(MOD($D16,256))</f>
        <v>190</v>
      </c>
      <c r="F16" s="11">
        <f>IF(INT(D16/256)&lt;0,256+INT(D16/256),INT(D16/256))</f>
        <v>0</v>
      </c>
      <c r="G16" s="10" t="str">
        <f>CONCATENATE("/IDPULOAD ",VLOOKUP(INT(E16/16),J$4:K$19,2,FALSE),VLOOKUP(INT(MOD(E16,16)),J$4:K$19,2,FALSE))</f>
        <v>/IDPULOAD BE</v>
      </c>
      <c r="J16" s="1">
        <v>12</v>
      </c>
      <c r="K16" s="3" t="s">
        <v>15</v>
      </c>
    </row>
    <row r="17" spans="1:11" ht="12.75">
      <c r="A17" s="10"/>
      <c r="B17" s="10">
        <f t="shared" si="0"/>
        <v>100</v>
      </c>
      <c r="C17" s="10">
        <f t="shared" si="1"/>
        <v>100</v>
      </c>
      <c r="D17" s="10"/>
      <c r="E17" s="11"/>
      <c r="F17" s="11"/>
      <c r="G17" s="10" t="str">
        <f>CONCATENATE("/IDPULOAD ",VLOOKUP(INT(F16/16),J$4:K$19,2,FALSE),VLOOKUP(INT(MOD(F16,16)),J$4:K$19,2,FALSE))</f>
        <v>/IDPULOAD 00</v>
      </c>
      <c r="J17" s="1">
        <v>13</v>
      </c>
      <c r="K17" s="3" t="s">
        <v>16</v>
      </c>
    </row>
    <row r="18" spans="1:11" ht="12.75">
      <c r="A18" s="10">
        <f>A16+1</f>
        <v>7</v>
      </c>
      <c r="B18" s="10">
        <f t="shared" si="0"/>
        <v>205</v>
      </c>
      <c r="C18" s="10">
        <f t="shared" si="1"/>
        <v>205</v>
      </c>
      <c r="D18" s="10">
        <f>INT($C18*D$3)</f>
        <v>205</v>
      </c>
      <c r="E18" s="11">
        <f>INT(MOD($D18,256))</f>
        <v>205</v>
      </c>
      <c r="F18" s="11">
        <f>IF(INT(D18/256)&lt;0,256+INT(D18/256),INT(D18/256))</f>
        <v>0</v>
      </c>
      <c r="G18" s="10" t="str">
        <f>CONCATENATE("/IDPULOAD ",VLOOKUP(INT(E18/16),J$4:K$19,2,FALSE),VLOOKUP(INT(MOD(E18,16)),J$4:K$19,2,FALSE))</f>
        <v>/IDPULOAD CD</v>
      </c>
      <c r="J18" s="1">
        <v>14</v>
      </c>
      <c r="K18" s="3" t="s">
        <v>17</v>
      </c>
    </row>
    <row r="19" spans="1:11" ht="12.75">
      <c r="A19" s="10"/>
      <c r="B19" s="10">
        <f t="shared" si="0"/>
        <v>100</v>
      </c>
      <c r="C19" s="10">
        <f t="shared" si="1"/>
        <v>100</v>
      </c>
      <c r="D19" s="10"/>
      <c r="E19" s="11"/>
      <c r="F19" s="11"/>
      <c r="G19" s="10" t="str">
        <f>CONCATENATE("/IDPULOAD ",VLOOKUP(INT(F18/16),J$4:K$19,2,FALSE),VLOOKUP(INT(MOD(F18,16)),J$4:K$19,2,FALSE))</f>
        <v>/IDPULOAD 00</v>
      </c>
      <c r="J19" s="2">
        <v>15</v>
      </c>
      <c r="K19" s="4" t="s">
        <v>18</v>
      </c>
    </row>
    <row r="20" spans="1:7" ht="12.75">
      <c r="A20" s="10">
        <f>A18+1</f>
        <v>8</v>
      </c>
      <c r="B20" s="10">
        <f t="shared" si="0"/>
        <v>220</v>
      </c>
      <c r="C20" s="10">
        <f t="shared" si="1"/>
        <v>220</v>
      </c>
      <c r="D20" s="10">
        <f>INT($C20*D$3)</f>
        <v>220</v>
      </c>
      <c r="E20" s="11">
        <f>INT(MOD($D20,256))</f>
        <v>220</v>
      </c>
      <c r="F20" s="11">
        <f>IF(INT(D20/256)&lt;0,256+INT(D20/256),INT(D20/256))</f>
        <v>0</v>
      </c>
      <c r="G20" s="10" t="str">
        <f>CONCATENATE("/IDPULOAD ",VLOOKUP(INT(E20/16),J$4:K$19,2,FALSE),VLOOKUP(INT(MOD(E20,16)),J$4:K$19,2,FALSE))</f>
        <v>/IDPULOAD DC</v>
      </c>
    </row>
    <row r="21" spans="1:7" ht="12.75">
      <c r="A21" s="10"/>
      <c r="B21" s="10">
        <f t="shared" si="0"/>
        <v>100</v>
      </c>
      <c r="C21" s="10">
        <f t="shared" si="1"/>
        <v>100</v>
      </c>
      <c r="D21" s="10"/>
      <c r="E21" s="11"/>
      <c r="F21" s="11"/>
      <c r="G21" s="10" t="str">
        <f>CONCATENATE("/IDPULOAD ",VLOOKUP(INT(F20/16),J$4:K$19,2,FALSE),VLOOKUP(INT(MOD(F20,16)),J$4:K$19,2,FALSE))</f>
        <v>/IDPULOAD 00</v>
      </c>
    </row>
    <row r="22" spans="1:7" ht="12.75">
      <c r="A22" s="10">
        <f>A20+1</f>
        <v>9</v>
      </c>
      <c r="B22" s="10">
        <f t="shared" si="0"/>
        <v>235</v>
      </c>
      <c r="C22" s="10">
        <f t="shared" si="1"/>
        <v>235</v>
      </c>
      <c r="D22" s="10">
        <f>INT($C22*D$3)</f>
        <v>235</v>
      </c>
      <c r="E22" s="11">
        <f>INT(MOD($D22,256))</f>
        <v>235</v>
      </c>
      <c r="F22" s="11">
        <f>IF(INT(D22/256)&lt;0,256+INT(D22/256),INT(D22/256))</f>
        <v>0</v>
      </c>
      <c r="G22" s="10" t="str">
        <f>CONCATENATE("/IDPULOAD ",VLOOKUP(INT(E22/16),J$4:K$19,2,FALSE),VLOOKUP(INT(MOD(E22,16)),J$4:K$19,2,FALSE))</f>
        <v>/IDPULOAD EB</v>
      </c>
    </row>
    <row r="23" spans="1:7" ht="12.75">
      <c r="A23" s="10"/>
      <c r="B23" s="10">
        <f t="shared" si="0"/>
        <v>100</v>
      </c>
      <c r="C23" s="10">
        <f t="shared" si="1"/>
        <v>100</v>
      </c>
      <c r="D23" s="10"/>
      <c r="E23" s="11"/>
      <c r="F23" s="11"/>
      <c r="G23" s="10" t="str">
        <f>CONCATENATE("/IDPULOAD ",VLOOKUP(INT(F22/16),J$4:K$19,2,FALSE),VLOOKUP(INT(MOD(F22,16)),J$4:K$19,2,FALSE))</f>
        <v>/IDPULOAD 00</v>
      </c>
    </row>
    <row r="24" spans="1:7" ht="12.75">
      <c r="A24" s="10">
        <f>A22+1</f>
        <v>10</v>
      </c>
      <c r="B24" s="10">
        <f t="shared" si="0"/>
        <v>250</v>
      </c>
      <c r="C24" s="10">
        <f t="shared" si="1"/>
        <v>250</v>
      </c>
      <c r="D24" s="10">
        <f>INT($C24*D$3)</f>
        <v>250</v>
      </c>
      <c r="E24" s="11">
        <f>INT(MOD($D24,256))</f>
        <v>250</v>
      </c>
      <c r="F24" s="11">
        <f>IF(INT(D24/256)&lt;0,256+INT(D24/256),INT(D24/256))</f>
        <v>0</v>
      </c>
      <c r="G24" s="10" t="str">
        <f>CONCATENATE("/IDPULOAD ",VLOOKUP(INT(E24/16),J$4:K$19,2,FALSE),VLOOKUP(INT(MOD(E24,16)),J$4:K$19,2,FALSE))</f>
        <v>/IDPULOAD FA</v>
      </c>
    </row>
    <row r="25" spans="1:7" ht="12.75">
      <c r="A25" s="10"/>
      <c r="B25" s="10">
        <f t="shared" si="0"/>
        <v>100</v>
      </c>
      <c r="C25" s="10">
        <f t="shared" si="1"/>
        <v>100</v>
      </c>
      <c r="D25" s="10"/>
      <c r="E25" s="11"/>
      <c r="F25" s="11"/>
      <c r="G25" s="10" t="str">
        <f>CONCATENATE("/IDPULOAD ",VLOOKUP(INT(F24/16),J$4:K$19,2,FALSE),VLOOKUP(INT(MOD(F24,16)),J$4:K$19,2,FALSE))</f>
        <v>/IDPULOAD 00</v>
      </c>
    </row>
    <row r="26" spans="1:7" ht="12.75">
      <c r="A26" s="10">
        <f>A24+1</f>
        <v>11</v>
      </c>
      <c r="B26" s="10">
        <f t="shared" si="0"/>
        <v>265</v>
      </c>
      <c r="C26" s="10">
        <f t="shared" si="1"/>
        <v>265</v>
      </c>
      <c r="D26" s="10">
        <f>INT($C26*D$3)</f>
        <v>265</v>
      </c>
      <c r="E26" s="11">
        <f>INT(MOD($D26,256))</f>
        <v>9</v>
      </c>
      <c r="F26" s="11">
        <f>IF(INT(D26/256)&lt;0,256+INT(D26/256),INT(D26/256))</f>
        <v>1</v>
      </c>
      <c r="G26" s="10" t="str">
        <f>CONCATENATE("/IDPULOAD ",VLOOKUP(INT(E26/16),J$4:K$19,2,FALSE),VLOOKUP(INT(MOD(E26,16)),J$4:K$19,2,FALSE))</f>
        <v>/IDPULOAD 09</v>
      </c>
    </row>
    <row r="27" spans="1:7" ht="12.75">
      <c r="A27" s="10"/>
      <c r="B27" s="10">
        <f t="shared" si="0"/>
        <v>100</v>
      </c>
      <c r="C27" s="10">
        <f t="shared" si="1"/>
        <v>100</v>
      </c>
      <c r="D27" s="10"/>
      <c r="E27" s="11"/>
      <c r="F27" s="11"/>
      <c r="G27" s="10" t="str">
        <f>CONCATENATE("/IDPULOAD ",VLOOKUP(INT(F26/16),J$4:K$19,2,FALSE),VLOOKUP(INT(MOD(F26,16)),J$4:K$19,2,FALSE))</f>
        <v>/IDPULOAD 01</v>
      </c>
    </row>
    <row r="28" spans="1:7" ht="12.75">
      <c r="A28" s="10">
        <f>A26+1</f>
        <v>12</v>
      </c>
      <c r="B28" s="10">
        <f t="shared" si="0"/>
        <v>280</v>
      </c>
      <c r="C28" s="10">
        <f t="shared" si="1"/>
        <v>280</v>
      </c>
      <c r="D28" s="10">
        <f>INT($C28*D$3)</f>
        <v>280</v>
      </c>
      <c r="E28" s="11">
        <f>INT(MOD($D28,256))</f>
        <v>24</v>
      </c>
      <c r="F28" s="11">
        <f>IF(INT(D28/256)&lt;0,256+INT(D28/256),INT(D28/256))</f>
        <v>1</v>
      </c>
      <c r="G28" s="10" t="str">
        <f>CONCATENATE("/IDPULOAD ",VLOOKUP(INT(E28/16),J$4:K$19,2,FALSE),VLOOKUP(INT(MOD(E28,16)),J$4:K$19,2,FALSE))</f>
        <v>/IDPULOAD 18</v>
      </c>
    </row>
    <row r="29" spans="1:7" ht="12.75">
      <c r="A29" s="10"/>
      <c r="B29" s="10">
        <f t="shared" si="0"/>
        <v>100</v>
      </c>
      <c r="C29" s="10">
        <f t="shared" si="1"/>
        <v>100</v>
      </c>
      <c r="D29" s="10"/>
      <c r="E29" s="11"/>
      <c r="F29" s="11"/>
      <c r="G29" s="10" t="str">
        <f>CONCATENATE("/IDPULOAD ",VLOOKUP(INT(F28/16),J$4:K$19,2,FALSE),VLOOKUP(INT(MOD(F28,16)),J$4:K$19,2,FALSE))</f>
        <v>/IDPULOAD 01</v>
      </c>
    </row>
    <row r="30" spans="1:7" ht="12.75">
      <c r="A30" s="10">
        <f>A28+1</f>
        <v>13</v>
      </c>
      <c r="B30" s="10">
        <f t="shared" si="0"/>
        <v>295</v>
      </c>
      <c r="C30" s="10">
        <f t="shared" si="1"/>
        <v>295</v>
      </c>
      <c r="D30" s="10">
        <f>INT($C30*D$3)</f>
        <v>295</v>
      </c>
      <c r="E30" s="11">
        <f>INT(MOD($D30,256))</f>
        <v>39</v>
      </c>
      <c r="F30" s="11">
        <f>IF(INT(D30/256)&lt;0,256+INT(D30/256),INT(D30/256))</f>
        <v>1</v>
      </c>
      <c r="G30" s="10" t="str">
        <f>CONCATENATE("/IDPULOAD ",VLOOKUP(INT(E30/16),J$4:K$19,2,FALSE),VLOOKUP(INT(MOD(E30,16)),J$4:K$19,2,FALSE))</f>
        <v>/IDPULOAD 27</v>
      </c>
    </row>
    <row r="31" spans="1:7" ht="12.75">
      <c r="A31" s="10"/>
      <c r="B31" s="10">
        <f t="shared" si="0"/>
        <v>100</v>
      </c>
      <c r="C31" s="10">
        <f t="shared" si="1"/>
        <v>100</v>
      </c>
      <c r="D31" s="10"/>
      <c r="E31" s="11"/>
      <c r="F31" s="11"/>
      <c r="G31" s="10" t="str">
        <f>CONCATENATE("/IDPULOAD ",VLOOKUP(INT(F30/16),J$4:K$19,2,FALSE),VLOOKUP(INT(MOD(F30,16)),J$4:K$19,2,FALSE))</f>
        <v>/IDPULOAD 01</v>
      </c>
    </row>
    <row r="32" spans="1:7" ht="12.75">
      <c r="A32" s="10">
        <f>A30+1</f>
        <v>14</v>
      </c>
      <c r="B32" s="10">
        <f t="shared" si="0"/>
        <v>310</v>
      </c>
      <c r="C32" s="10">
        <f t="shared" si="1"/>
        <v>310</v>
      </c>
      <c r="D32" s="10">
        <f>INT($C32*D$3)</f>
        <v>310</v>
      </c>
      <c r="E32" s="11">
        <f>INT(MOD($D32,256))</f>
        <v>54</v>
      </c>
      <c r="F32" s="11">
        <f>IF(INT(D32/256)&lt;0,256+INT(D32/256),INT(D32/256))</f>
        <v>1</v>
      </c>
      <c r="G32" s="10" t="str">
        <f>CONCATENATE("/IDPULOAD ",VLOOKUP(INT(E32/16),J$4:K$19,2,FALSE),VLOOKUP(INT(MOD(E32,16)),J$4:K$19,2,FALSE))</f>
        <v>/IDPULOAD 36</v>
      </c>
    </row>
    <row r="33" spans="1:7" ht="12.75">
      <c r="A33" s="10"/>
      <c r="B33" s="10">
        <f t="shared" si="0"/>
        <v>100</v>
      </c>
      <c r="C33" s="10">
        <f t="shared" si="1"/>
        <v>100</v>
      </c>
      <c r="D33" s="10"/>
      <c r="E33" s="11"/>
      <c r="F33" s="11"/>
      <c r="G33" s="10" t="str">
        <f>CONCATENATE("/IDPULOAD ",VLOOKUP(INT(F32/16),J$4:K$19,2,FALSE),VLOOKUP(INT(MOD(F32,16)),J$4:K$19,2,FALSE))</f>
        <v>/IDPULOAD 01</v>
      </c>
    </row>
    <row r="34" spans="1:7" ht="12.75">
      <c r="A34" s="10">
        <f>A32+1</f>
        <v>15</v>
      </c>
      <c r="B34" s="10">
        <f t="shared" si="0"/>
        <v>325</v>
      </c>
      <c r="C34" s="10">
        <f t="shared" si="1"/>
        <v>325</v>
      </c>
      <c r="D34" s="10">
        <f>INT($C34*D$3)</f>
        <v>325</v>
      </c>
      <c r="E34" s="11">
        <f>INT(MOD($D34,256))</f>
        <v>69</v>
      </c>
      <c r="F34" s="11">
        <f>IF(INT(D34/256)&lt;0,256+INT(D34/256),INT(D34/256))</f>
        <v>1</v>
      </c>
      <c r="G34" s="10" t="str">
        <f>CONCATENATE("/IDPULOAD ",VLOOKUP(INT(E34/16),J$4:K$19,2,FALSE),VLOOKUP(INT(MOD(E34,16)),J$4:K$19,2,FALSE))</f>
        <v>/IDPULOAD 45</v>
      </c>
    </row>
    <row r="35" spans="1:7" ht="12.75">
      <c r="A35" s="10"/>
      <c r="B35" s="10">
        <f t="shared" si="0"/>
        <v>100</v>
      </c>
      <c r="C35" s="10">
        <f t="shared" si="1"/>
        <v>100</v>
      </c>
      <c r="D35" s="10"/>
      <c r="E35" s="11"/>
      <c r="F35" s="11"/>
      <c r="G35" s="10" t="str">
        <f>CONCATENATE("/IDPULOAD ",VLOOKUP(INT(F34/16),J$4:K$19,2,FALSE),VLOOKUP(INT(MOD(F34,16)),J$4:K$19,2,FALSE))</f>
        <v>/IDPULOAD 01</v>
      </c>
    </row>
    <row r="36" spans="1:7" ht="12.75">
      <c r="A36" s="10">
        <f>A34+1</f>
        <v>16</v>
      </c>
      <c r="B36" s="10">
        <f t="shared" si="0"/>
        <v>340</v>
      </c>
      <c r="C36" s="10">
        <f t="shared" si="1"/>
        <v>340</v>
      </c>
      <c r="D36" s="10">
        <f>INT($C36*D$3)</f>
        <v>340</v>
      </c>
      <c r="E36" s="11">
        <f>INT(MOD($D36,256))</f>
        <v>84</v>
      </c>
      <c r="F36" s="11">
        <f>IF(INT(D36/256)&lt;0,256+INT(D36/256),INT(D36/256))</f>
        <v>1</v>
      </c>
      <c r="G36" s="10" t="str">
        <f>CONCATENATE("/IDPULOAD ",VLOOKUP(INT(E36/16),J$4:K$19,2,FALSE),VLOOKUP(INT(MOD(E36,16)),J$4:K$19,2,FALSE))</f>
        <v>/IDPULOAD 54</v>
      </c>
    </row>
    <row r="37" spans="1:7" ht="12.75">
      <c r="A37" s="10"/>
      <c r="B37" s="10">
        <f t="shared" si="0"/>
        <v>100</v>
      </c>
      <c r="C37" s="10">
        <f t="shared" si="1"/>
        <v>100</v>
      </c>
      <c r="D37" s="10"/>
      <c r="E37" s="11"/>
      <c r="F37" s="11"/>
      <c r="G37" s="10" t="str">
        <f>CONCATENATE("/IDPULOAD ",VLOOKUP(INT(F36/16),J$4:K$19,2,FALSE),VLOOKUP(INT(MOD(F36,16)),J$4:K$19,2,FALSE))</f>
        <v>/IDPULOAD 01</v>
      </c>
    </row>
    <row r="38" spans="1:7" ht="12.75">
      <c r="A38" s="10">
        <f>A36+1</f>
        <v>17</v>
      </c>
      <c r="B38" s="10">
        <f t="shared" si="0"/>
        <v>355</v>
      </c>
      <c r="C38" s="10">
        <f t="shared" si="1"/>
        <v>355</v>
      </c>
      <c r="D38" s="10">
        <f>INT($C38*D$3)</f>
        <v>355</v>
      </c>
      <c r="E38" s="11">
        <f>INT(MOD($D38,256))</f>
        <v>99</v>
      </c>
      <c r="F38" s="11">
        <f>IF(INT(D38/256)&lt;0,256+INT(D38/256),INT(D38/256))</f>
        <v>1</v>
      </c>
      <c r="G38" s="10" t="str">
        <f>CONCATENATE("/IDPULOAD ",VLOOKUP(INT(E38/16),J$4:K$19,2,FALSE),VLOOKUP(INT(MOD(E38,16)),J$4:K$19,2,FALSE))</f>
        <v>/IDPULOAD 63</v>
      </c>
    </row>
    <row r="39" spans="1:7" ht="12.75">
      <c r="A39" s="10"/>
      <c r="B39" s="10">
        <f t="shared" si="0"/>
        <v>100</v>
      </c>
      <c r="C39" s="10">
        <f t="shared" si="1"/>
        <v>100</v>
      </c>
      <c r="D39" s="10"/>
      <c r="E39" s="11"/>
      <c r="F39" s="11"/>
      <c r="G39" s="10" t="str">
        <f>CONCATENATE("/IDPULOAD ",VLOOKUP(INT(F38/16),J$4:K$19,2,FALSE),VLOOKUP(INT(MOD(F38,16)),J$4:K$19,2,FALSE))</f>
        <v>/IDPULOAD 01</v>
      </c>
    </row>
    <row r="40" spans="1:7" ht="12.75">
      <c r="A40" s="10">
        <f>A38+1</f>
        <v>18</v>
      </c>
      <c r="B40" s="10">
        <f t="shared" si="0"/>
        <v>370</v>
      </c>
      <c r="C40" s="10">
        <f t="shared" si="1"/>
        <v>370</v>
      </c>
      <c r="D40" s="10">
        <f>INT($C40*D$3)</f>
        <v>370</v>
      </c>
      <c r="E40" s="11">
        <f>INT(MOD($D40,256))</f>
        <v>114</v>
      </c>
      <c r="F40" s="11">
        <f>IF(INT(D40/256)&lt;0,256+INT(D40/256),INT(D40/256))</f>
        <v>1</v>
      </c>
      <c r="G40" s="10" t="str">
        <f>CONCATENATE("/IDPULOAD ",VLOOKUP(INT(E40/16),J$4:K$19,2,FALSE),VLOOKUP(INT(MOD(E40,16)),J$4:K$19,2,FALSE))</f>
        <v>/IDPULOAD 72</v>
      </c>
    </row>
    <row r="41" spans="1:7" ht="12.75">
      <c r="A41" s="10"/>
      <c r="B41" s="10">
        <f t="shared" si="0"/>
        <v>100</v>
      </c>
      <c r="C41" s="10">
        <f t="shared" si="1"/>
        <v>100</v>
      </c>
      <c r="D41" s="10"/>
      <c r="E41" s="11"/>
      <c r="F41" s="11"/>
      <c r="G41" s="10" t="str">
        <f>CONCATENATE("/IDPULOAD ",VLOOKUP(INT(F40/16),J$4:K$19,2,FALSE),VLOOKUP(INT(MOD(F40,16)),J$4:K$19,2,FALSE))</f>
        <v>/IDPULOAD 01</v>
      </c>
    </row>
    <row r="42" spans="1:7" ht="12.75">
      <c r="A42" s="10">
        <f>A40+1</f>
        <v>19</v>
      </c>
      <c r="B42" s="10">
        <f t="shared" si="0"/>
        <v>385</v>
      </c>
      <c r="C42" s="10">
        <f t="shared" si="1"/>
        <v>385</v>
      </c>
      <c r="D42" s="10">
        <f>INT($C42*D$3)</f>
        <v>385</v>
      </c>
      <c r="E42" s="11">
        <f>INT(MOD($D42,256))</f>
        <v>129</v>
      </c>
      <c r="F42" s="11">
        <f>IF(INT(D42/256)&lt;0,256+INT(D42/256),INT(D42/256))</f>
        <v>1</v>
      </c>
      <c r="G42" s="10" t="str">
        <f>CONCATENATE("/IDPULOAD ",VLOOKUP(INT(E42/16),J$4:K$19,2,FALSE),VLOOKUP(INT(MOD(E42,16)),J$4:K$19,2,FALSE))</f>
        <v>/IDPULOAD 81</v>
      </c>
    </row>
    <row r="43" spans="1:7" ht="12.75">
      <c r="A43" s="10"/>
      <c r="B43" s="10">
        <f t="shared" si="0"/>
        <v>100</v>
      </c>
      <c r="C43" s="10">
        <f t="shared" si="1"/>
        <v>100</v>
      </c>
      <c r="D43" s="10"/>
      <c r="E43" s="11"/>
      <c r="F43" s="11"/>
      <c r="G43" s="10" t="str">
        <f>CONCATENATE("/IDPULOAD ",VLOOKUP(INT(F42/16),J$4:K$19,2,FALSE),VLOOKUP(INT(MOD(F42,16)),J$4:K$19,2,FALSE))</f>
        <v>/IDPULOAD 01</v>
      </c>
    </row>
    <row r="44" spans="1:7" ht="12.75">
      <c r="A44" s="10">
        <f>A42+1</f>
        <v>20</v>
      </c>
      <c r="B44" s="10">
        <f t="shared" si="0"/>
        <v>400</v>
      </c>
      <c r="C44" s="10">
        <f t="shared" si="1"/>
        <v>400</v>
      </c>
      <c r="D44" s="10">
        <f>INT($C44*D$3)</f>
        <v>400</v>
      </c>
      <c r="E44" s="11">
        <f>INT(MOD($D44,256))</f>
        <v>144</v>
      </c>
      <c r="F44" s="11">
        <f>IF(INT(D44/256)&lt;0,256+INT(D44/256),INT(D44/256))</f>
        <v>1</v>
      </c>
      <c r="G44" s="10" t="str">
        <f>CONCATENATE("/IDPULOAD ",VLOOKUP(INT(E44/16),J$4:K$19,2,FALSE),VLOOKUP(INT(MOD(E44,16)),J$4:K$19,2,FALSE))</f>
        <v>/IDPULOAD 90</v>
      </c>
    </row>
    <row r="45" spans="1:7" ht="12.75">
      <c r="A45" s="10"/>
      <c r="B45" s="10">
        <f t="shared" si="0"/>
        <v>100</v>
      </c>
      <c r="C45" s="10">
        <f t="shared" si="1"/>
        <v>100</v>
      </c>
      <c r="D45" s="10"/>
      <c r="E45" s="11"/>
      <c r="F45" s="11"/>
      <c r="G45" s="10" t="str">
        <f>CONCATENATE("/IDPULOAD ",VLOOKUP(INT(F44/16),J$4:K$19,2,FALSE),VLOOKUP(INT(MOD(F44,16)),J$4:K$19,2,FALSE))</f>
        <v>/IDPULOAD 01</v>
      </c>
    </row>
    <row r="46" spans="1:7" ht="12.75">
      <c r="A46" s="10">
        <f>A44+1</f>
        <v>21</v>
      </c>
      <c r="B46" s="10">
        <f t="shared" si="0"/>
        <v>415</v>
      </c>
      <c r="C46" s="10">
        <f t="shared" si="1"/>
        <v>415</v>
      </c>
      <c r="D46" s="10">
        <f>INT($C46*D$3)</f>
        <v>415</v>
      </c>
      <c r="E46" s="11">
        <f>INT(MOD($D46,256))</f>
        <v>159</v>
      </c>
      <c r="F46" s="11">
        <f>IF(INT(D46/256)&lt;0,256+INT(D46/256),INT(D46/256))</f>
        <v>1</v>
      </c>
      <c r="G46" s="10" t="str">
        <f>CONCATENATE("/IDPULOAD ",VLOOKUP(INT(E46/16),J$4:K$19,2,FALSE),VLOOKUP(INT(MOD(E46,16)),J$4:K$19,2,FALSE))</f>
        <v>/IDPULOAD 9F</v>
      </c>
    </row>
    <row r="47" spans="1:7" ht="12.75">
      <c r="A47" s="10"/>
      <c r="B47" s="10">
        <f t="shared" si="0"/>
        <v>100</v>
      </c>
      <c r="C47" s="10">
        <f t="shared" si="1"/>
        <v>100</v>
      </c>
      <c r="D47" s="10"/>
      <c r="E47" s="11"/>
      <c r="F47" s="11"/>
      <c r="G47" s="10" t="str">
        <f>CONCATENATE("/IDPULOAD ",VLOOKUP(INT(F46/16),J$4:K$19,2,FALSE),VLOOKUP(INT(MOD(F46,16)),J$4:K$19,2,FALSE))</f>
        <v>/IDPULOAD 01</v>
      </c>
    </row>
    <row r="48" spans="1:7" ht="12.75">
      <c r="A48" s="10">
        <f>A46+1</f>
        <v>22</v>
      </c>
      <c r="B48" s="10">
        <f t="shared" si="0"/>
        <v>430</v>
      </c>
      <c r="C48" s="10">
        <f t="shared" si="1"/>
        <v>430</v>
      </c>
      <c r="D48" s="10">
        <f>INT($C48*D$3)</f>
        <v>430</v>
      </c>
      <c r="E48" s="11">
        <f>INT(MOD($D48,256))</f>
        <v>174</v>
      </c>
      <c r="F48" s="11">
        <f>IF(INT(D48/256)&lt;0,256+INT(D48/256),INT(D48/256))</f>
        <v>1</v>
      </c>
      <c r="G48" s="10" t="str">
        <f>CONCATENATE("/IDPULOAD ",VLOOKUP(INT(E48/16),J$4:K$19,2,FALSE),VLOOKUP(INT(MOD(E48,16)),J$4:K$19,2,FALSE))</f>
        <v>/IDPULOAD AE</v>
      </c>
    </row>
    <row r="49" spans="1:7" ht="12.75">
      <c r="A49" s="10"/>
      <c r="B49" s="10">
        <f t="shared" si="0"/>
        <v>100</v>
      </c>
      <c r="C49" s="10">
        <f t="shared" si="1"/>
        <v>100</v>
      </c>
      <c r="D49" s="10"/>
      <c r="E49" s="11"/>
      <c r="F49" s="11"/>
      <c r="G49" s="10" t="str">
        <f>CONCATENATE("/IDPULOAD ",VLOOKUP(INT(F48/16),J$4:K$19,2,FALSE),VLOOKUP(INT(MOD(F48,16)),J$4:K$19,2,FALSE))</f>
        <v>/IDPULOAD 01</v>
      </c>
    </row>
    <row r="50" spans="1:7" ht="12.75">
      <c r="A50" s="10">
        <f>A48+1</f>
        <v>23</v>
      </c>
      <c r="B50" s="10">
        <f t="shared" si="0"/>
        <v>445</v>
      </c>
      <c r="C50" s="10">
        <f t="shared" si="1"/>
        <v>445</v>
      </c>
      <c r="D50" s="10">
        <f>INT($C50*D$3)</f>
        <v>445</v>
      </c>
      <c r="E50" s="11">
        <f>INT(MOD($D50,256))</f>
        <v>189</v>
      </c>
      <c r="F50" s="11">
        <f>IF(INT(D50/256)&lt;0,256+INT(D50/256),INT(D50/256))</f>
        <v>1</v>
      </c>
      <c r="G50" s="10" t="str">
        <f>CONCATENATE("/IDPULOAD ",VLOOKUP(INT(E50/16),J$4:K$19,2,FALSE),VLOOKUP(INT(MOD(E50,16)),J$4:K$19,2,FALSE))</f>
        <v>/IDPULOAD BD</v>
      </c>
    </row>
    <row r="51" spans="1:7" ht="12.75">
      <c r="A51" s="10"/>
      <c r="B51" s="10">
        <f t="shared" si="0"/>
        <v>100</v>
      </c>
      <c r="C51" s="10">
        <f t="shared" si="1"/>
        <v>100</v>
      </c>
      <c r="D51" s="10"/>
      <c r="E51" s="11"/>
      <c r="F51" s="11"/>
      <c r="G51" s="10" t="str">
        <f>CONCATENATE("/IDPULOAD ",VLOOKUP(INT(F50/16),J$4:K$19,2,FALSE),VLOOKUP(INT(MOD(F50,16)),J$4:K$19,2,FALSE))</f>
        <v>/IDPULOAD 01</v>
      </c>
    </row>
    <row r="52" spans="1:7" ht="12.75">
      <c r="A52" s="10">
        <f>A50+1</f>
        <v>24</v>
      </c>
      <c r="B52" s="10">
        <f t="shared" si="0"/>
        <v>460</v>
      </c>
      <c r="C52" s="10">
        <f t="shared" si="1"/>
        <v>460</v>
      </c>
      <c r="D52" s="10">
        <f>INT($C52*D$3)</f>
        <v>460</v>
      </c>
      <c r="E52" s="11">
        <f>INT(MOD($D52,256))</f>
        <v>204</v>
      </c>
      <c r="F52" s="11">
        <f>IF(INT(D52/256)&lt;0,256+INT(D52/256),INT(D52/256))</f>
        <v>1</v>
      </c>
      <c r="G52" s="10" t="str">
        <f>CONCATENATE("/IDPULOAD ",VLOOKUP(INT(E52/16),J$4:K$19,2,FALSE),VLOOKUP(INT(MOD(E52,16)),J$4:K$19,2,FALSE))</f>
        <v>/IDPULOAD CC</v>
      </c>
    </row>
    <row r="53" spans="1:7" ht="12.75">
      <c r="A53" s="10"/>
      <c r="B53" s="10">
        <f t="shared" si="0"/>
        <v>100</v>
      </c>
      <c r="C53" s="10">
        <f t="shared" si="1"/>
        <v>100</v>
      </c>
      <c r="D53" s="10"/>
      <c r="E53" s="11"/>
      <c r="F53" s="11"/>
      <c r="G53" s="10" t="str">
        <f>CONCATENATE("/IDPULOAD ",VLOOKUP(INT(F52/16),J$4:K$19,2,FALSE),VLOOKUP(INT(MOD(F52,16)),J$4:K$19,2,FALSE))</f>
        <v>/IDPULOAD 01</v>
      </c>
    </row>
    <row r="54" spans="1:7" ht="12.75">
      <c r="A54" s="10">
        <f>A52+1</f>
        <v>25</v>
      </c>
      <c r="B54" s="10">
        <f t="shared" si="0"/>
        <v>475</v>
      </c>
      <c r="C54" s="10">
        <f t="shared" si="1"/>
        <v>475</v>
      </c>
      <c r="D54" s="10">
        <f>INT($C54*D$3)</f>
        <v>475</v>
      </c>
      <c r="E54" s="11">
        <f>INT(MOD($D54,256))</f>
        <v>219</v>
      </c>
      <c r="F54" s="11">
        <f>IF(INT(D54/256)&lt;0,256+INT(D54/256),INT(D54/256))</f>
        <v>1</v>
      </c>
      <c r="G54" s="10" t="str">
        <f>CONCATENATE("/IDPULOAD ",VLOOKUP(INT(E54/16),J$4:K$19,2,FALSE),VLOOKUP(INT(MOD(E54,16)),J$4:K$19,2,FALSE))</f>
        <v>/IDPULOAD DB</v>
      </c>
    </row>
    <row r="55" spans="1:7" ht="12.75">
      <c r="A55" s="10"/>
      <c r="B55" s="10">
        <f t="shared" si="0"/>
        <v>100</v>
      </c>
      <c r="C55" s="10">
        <f t="shared" si="1"/>
        <v>100</v>
      </c>
      <c r="D55" s="10"/>
      <c r="E55" s="11"/>
      <c r="F55" s="11"/>
      <c r="G55" s="10" t="str">
        <f>CONCATENATE("/IDPULOAD ",VLOOKUP(INT(F54/16),J$4:K$19,2,FALSE),VLOOKUP(INT(MOD(F54,16)),J$4:K$19,2,FALSE))</f>
        <v>/IDPULOAD 01</v>
      </c>
    </row>
    <row r="56" spans="1:7" ht="12.75">
      <c r="A56" s="10">
        <f>A54+1</f>
        <v>26</v>
      </c>
      <c r="B56" s="10">
        <f t="shared" si="0"/>
        <v>490</v>
      </c>
      <c r="C56" s="10">
        <f t="shared" si="1"/>
        <v>490</v>
      </c>
      <c r="D56" s="10">
        <f>INT($C56*D$3)</f>
        <v>490</v>
      </c>
      <c r="E56" s="11">
        <f>INT(MOD($D56,256))</f>
        <v>234</v>
      </c>
      <c r="F56" s="11">
        <f>IF(INT(D56/256)&lt;0,256+INT(D56/256),INT(D56/256))</f>
        <v>1</v>
      </c>
      <c r="G56" s="10" t="str">
        <f>CONCATENATE("/IDPULOAD ",VLOOKUP(INT(E56/16),J$4:K$19,2,FALSE),VLOOKUP(INT(MOD(E56,16)),J$4:K$19,2,FALSE))</f>
        <v>/IDPULOAD EA</v>
      </c>
    </row>
    <row r="57" spans="1:7" ht="12.75">
      <c r="A57" s="10"/>
      <c r="B57" s="10">
        <f t="shared" si="0"/>
        <v>100</v>
      </c>
      <c r="C57" s="10">
        <f t="shared" si="1"/>
        <v>100</v>
      </c>
      <c r="D57" s="10"/>
      <c r="E57" s="11"/>
      <c r="F57" s="11"/>
      <c r="G57" s="10" t="str">
        <f>CONCATENATE("/IDPULOAD ",VLOOKUP(INT(F56/16),J$4:K$19,2,FALSE),VLOOKUP(INT(MOD(F56,16)),J$4:K$19,2,FALSE))</f>
        <v>/IDPULOAD 01</v>
      </c>
    </row>
    <row r="58" spans="1:7" ht="12.75">
      <c r="A58" s="10">
        <f>A56+1</f>
        <v>27</v>
      </c>
      <c r="B58" s="10">
        <f t="shared" si="0"/>
        <v>505</v>
      </c>
      <c r="C58" s="10">
        <f t="shared" si="1"/>
        <v>505</v>
      </c>
      <c r="D58" s="10">
        <f>INT($C58*D$3)</f>
        <v>505</v>
      </c>
      <c r="E58" s="11">
        <f>INT(MOD($D58,256))</f>
        <v>249</v>
      </c>
      <c r="F58" s="11">
        <f>IF(INT(D58/256)&lt;0,256+INT(D58/256),INT(D58/256))</f>
        <v>1</v>
      </c>
      <c r="G58" s="10" t="str">
        <f>CONCATENATE("/IDPULOAD ",VLOOKUP(INT(E58/16),J$4:K$19,2,FALSE),VLOOKUP(INT(MOD(E58,16)),J$4:K$19,2,FALSE))</f>
        <v>/IDPULOAD F9</v>
      </c>
    </row>
    <row r="59" spans="1:7" ht="12.75">
      <c r="A59" s="10"/>
      <c r="B59" s="10">
        <f t="shared" si="0"/>
        <v>100</v>
      </c>
      <c r="C59" s="10">
        <f>B59</f>
        <v>100</v>
      </c>
      <c r="D59" s="10"/>
      <c r="E59" s="11"/>
      <c r="F59" s="11"/>
      <c r="G59" s="10" t="str">
        <f>CONCATENATE("/IDPULOAD ",VLOOKUP(INT(F58/16),J$4:K$19,2,FALSE),VLOOKUP(INT(MOD(F58,16)),J$4:K$19,2,FALSE))</f>
        <v>/IDPULOAD 01</v>
      </c>
    </row>
    <row r="60" spans="1:7" ht="12.75">
      <c r="A60" s="10">
        <f>A58+1</f>
        <v>28</v>
      </c>
      <c r="B60" s="10">
        <f t="shared" si="0"/>
        <v>520</v>
      </c>
      <c r="C60" s="10">
        <f t="shared" si="1"/>
        <v>520</v>
      </c>
      <c r="D60" s="10">
        <f>INT($C60*D$3)</f>
        <v>520</v>
      </c>
      <c r="E60" s="11">
        <f>INT(MOD($D60,256))</f>
        <v>8</v>
      </c>
      <c r="F60" s="11">
        <f>IF(INT(D60/256)&lt;0,256+INT(D60/256),INT(D60/256))</f>
        <v>2</v>
      </c>
      <c r="G60" s="10" t="str">
        <f>CONCATENATE("/IDPULOAD ",VLOOKUP(INT(E60/16),J$4:K$19,2,FALSE),VLOOKUP(INT(MOD(E60,16)),J$4:K$19,2,FALSE))</f>
        <v>/IDPULOAD 08</v>
      </c>
    </row>
    <row r="61" spans="1:7" ht="12.75">
      <c r="A61" s="10"/>
      <c r="B61" s="10">
        <f t="shared" si="0"/>
        <v>100</v>
      </c>
      <c r="C61" s="10">
        <f t="shared" si="1"/>
        <v>100</v>
      </c>
      <c r="D61" s="10"/>
      <c r="E61" s="11"/>
      <c r="F61" s="11"/>
      <c r="G61" s="10" t="str">
        <f>CONCATENATE("/IDPULOAD ",VLOOKUP(INT(F60/16),J$4:K$19,2,FALSE),VLOOKUP(INT(MOD(F60,16)),J$4:K$19,2,FALSE))</f>
        <v>/IDPULOAD 02</v>
      </c>
    </row>
    <row r="62" spans="1:7" ht="12.75">
      <c r="A62" s="10">
        <f>A60+1</f>
        <v>29</v>
      </c>
      <c r="B62" s="10">
        <f t="shared" si="0"/>
        <v>535</v>
      </c>
      <c r="C62" s="10">
        <f t="shared" si="1"/>
        <v>535</v>
      </c>
      <c r="D62" s="10">
        <f>INT($C62*D$3)</f>
        <v>535</v>
      </c>
      <c r="E62" s="11">
        <f>INT(MOD($D62,256))</f>
        <v>23</v>
      </c>
      <c r="F62" s="11">
        <f>IF(INT(D62/256)&lt;0,256+INT(D62/256),INT(D62/256))</f>
        <v>2</v>
      </c>
      <c r="G62" s="10" t="str">
        <f>CONCATENATE("/IDPULOAD ",VLOOKUP(INT(E62/16),J$4:K$19,2,FALSE),VLOOKUP(INT(MOD(E62,16)),J$4:K$19,2,FALSE))</f>
        <v>/IDPULOAD 17</v>
      </c>
    </row>
    <row r="63" spans="1:7" ht="12.75">
      <c r="A63" s="10"/>
      <c r="B63" s="10">
        <f t="shared" si="0"/>
        <v>100</v>
      </c>
      <c r="C63" s="10">
        <f t="shared" si="1"/>
        <v>100</v>
      </c>
      <c r="D63" s="10"/>
      <c r="E63" s="11"/>
      <c r="F63" s="11"/>
      <c r="G63" s="10" t="str">
        <f>CONCATENATE("/IDPULOAD ",VLOOKUP(INT(F62/16),J$4:K$19,2,FALSE),VLOOKUP(INT(MOD(F62,16)),J$4:K$19,2,FALSE))</f>
        <v>/IDPULOAD 02</v>
      </c>
    </row>
    <row r="64" spans="1:7" ht="12.75">
      <c r="A64" s="10">
        <f>A62+1</f>
        <v>30</v>
      </c>
      <c r="B64" s="10">
        <f t="shared" si="0"/>
        <v>550</v>
      </c>
      <c r="C64" s="10">
        <f t="shared" si="1"/>
        <v>550</v>
      </c>
      <c r="D64" s="10">
        <f>INT($C64*D$3)</f>
        <v>550</v>
      </c>
      <c r="E64" s="11">
        <f>INT(MOD($D64,256))</f>
        <v>38</v>
      </c>
      <c r="F64" s="11">
        <f>IF(INT(D64/256)&lt;0,256+INT(D64/256),INT(D64/256))</f>
        <v>2</v>
      </c>
      <c r="G64" s="10" t="str">
        <f>CONCATENATE("/IDPULOAD ",VLOOKUP(INT(E64/16),J$4:K$19,2,FALSE),VLOOKUP(INT(MOD(E64,16)),J$4:K$19,2,FALSE))</f>
        <v>/IDPULOAD 26</v>
      </c>
    </row>
    <row r="65" spans="1:7" ht="12.75">
      <c r="A65" s="10"/>
      <c r="B65" s="10">
        <f t="shared" si="0"/>
        <v>100</v>
      </c>
      <c r="C65" s="10">
        <f t="shared" si="1"/>
        <v>100</v>
      </c>
      <c r="D65" s="10"/>
      <c r="E65" s="11"/>
      <c r="F65" s="11"/>
      <c r="G65" s="10" t="str">
        <f>CONCATENATE("/IDPULOAD ",VLOOKUP(INT(F64/16),J$4:K$19,2,FALSE),VLOOKUP(INT(MOD(F64,16)),J$4:K$19,2,FALSE))</f>
        <v>/IDPULOAD 02</v>
      </c>
    </row>
    <row r="66" spans="1:7" ht="12.75">
      <c r="A66" s="10">
        <f>A64+1</f>
        <v>31</v>
      </c>
      <c r="B66" s="10">
        <f t="shared" si="0"/>
        <v>565</v>
      </c>
      <c r="C66" s="10">
        <f t="shared" si="1"/>
        <v>565</v>
      </c>
      <c r="D66" s="10">
        <f>INT($C66*D$3)</f>
        <v>565</v>
      </c>
      <c r="E66" s="11">
        <f>INT(MOD($D66,256))</f>
        <v>53</v>
      </c>
      <c r="F66" s="11">
        <f>IF(INT(D66/256)&lt;0,256+INT(D66/256),INT(D66/256))</f>
        <v>2</v>
      </c>
      <c r="G66" s="10" t="str">
        <f>CONCATENATE("/IDPULOAD ",VLOOKUP(INT(E66/16),J$4:K$19,2,FALSE),VLOOKUP(INT(MOD(E66,16)),J$4:K$19,2,FALSE))</f>
        <v>/IDPULOAD 35</v>
      </c>
    </row>
    <row r="67" spans="1:7" ht="12.75">
      <c r="A67" s="10"/>
      <c r="B67" s="10">
        <f t="shared" si="0"/>
        <v>100</v>
      </c>
      <c r="C67" s="10">
        <f t="shared" si="1"/>
        <v>100</v>
      </c>
      <c r="D67" s="10"/>
      <c r="E67" s="11"/>
      <c r="F67" s="11"/>
      <c r="G67" s="10" t="str">
        <f>CONCATENATE("/IDPULOAD ",VLOOKUP(INT(F66/16),J$4:K$19,2,FALSE),VLOOKUP(INT(MOD(F66,16)),J$4:K$19,2,FALSE))</f>
        <v>/IDPULOAD 02</v>
      </c>
    </row>
    <row r="68" spans="4:6" ht="12.75">
      <c r="D68">
        <f>SUM(D4:D66)/32</f>
        <v>332.5</v>
      </c>
      <c r="E68" s="11">
        <f>INT(MOD($D68,256))</f>
        <v>76</v>
      </c>
      <c r="F68" s="11">
        <f>IF(INT(D68/256)&lt;0,256+INT(D68/256),INT(D68/256))</f>
        <v>1</v>
      </c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0"/>
  <sheetViews>
    <sheetView workbookViewId="0" topLeftCell="A1">
      <selection activeCell="E4" sqref="E4:F7"/>
    </sheetView>
  </sheetViews>
  <sheetFormatPr defaultColWidth="9.140625" defaultRowHeight="12.75"/>
  <sheetData>
    <row r="3" spans="1:10" ht="12.75">
      <c r="A3" t="s">
        <v>46</v>
      </c>
      <c r="B3" t="s">
        <v>25</v>
      </c>
      <c r="C3" t="s">
        <v>26</v>
      </c>
      <c r="D3" t="s">
        <v>27</v>
      </c>
      <c r="E3" t="s">
        <v>35</v>
      </c>
      <c r="F3" t="s">
        <v>36</v>
      </c>
      <c r="I3" s="6" t="s">
        <v>20</v>
      </c>
      <c r="J3" s="6" t="s">
        <v>2</v>
      </c>
    </row>
    <row r="4" spans="1:10" ht="12.75">
      <c r="A4" t="s">
        <v>13</v>
      </c>
      <c r="B4" s="7">
        <v>38</v>
      </c>
      <c r="C4" s="7" t="s">
        <v>28</v>
      </c>
      <c r="D4" s="7">
        <v>0</v>
      </c>
      <c r="E4">
        <v>56</v>
      </c>
      <c r="F4" s="7">
        <v>40448</v>
      </c>
      <c r="G4">
        <f>F4*POWER(2,MOD(E4,128)-65)*IF(E4&gt;128,-1,1)</f>
        <v>79</v>
      </c>
      <c r="I4" s="1">
        <v>0</v>
      </c>
      <c r="J4" s="3" t="s">
        <v>3</v>
      </c>
    </row>
    <row r="5" spans="1:10" ht="12.75">
      <c r="A5" t="s">
        <v>14</v>
      </c>
      <c r="B5" s="7" t="s">
        <v>41</v>
      </c>
      <c r="C5" s="7">
        <v>80</v>
      </c>
      <c r="D5" s="7" t="s">
        <v>42</v>
      </c>
      <c r="E5">
        <v>62</v>
      </c>
      <c r="F5">
        <v>64842</v>
      </c>
      <c r="G5">
        <f>F5*POWER(2,MOD(E5,128)-65)*IF(E5&gt;128,-1,1)</f>
        <v>8105.25</v>
      </c>
      <c r="I5" s="1">
        <v>1</v>
      </c>
      <c r="J5" s="3" t="s">
        <v>4</v>
      </c>
    </row>
    <row r="6" spans="1:10" ht="12.75">
      <c r="A6" t="s">
        <v>15</v>
      </c>
      <c r="B6" s="7" t="s">
        <v>43</v>
      </c>
      <c r="C6" s="7" t="s">
        <v>44</v>
      </c>
      <c r="D6" s="7" t="s">
        <v>45</v>
      </c>
      <c r="E6">
        <v>172</v>
      </c>
      <c r="F6">
        <v>64463</v>
      </c>
      <c r="G6">
        <f>F6*POWER(2,MOD(E6,128)-65)*IF(E6&gt;128,-1,1)</f>
        <v>-0.030738353729248047</v>
      </c>
      <c r="I6" s="1">
        <v>2</v>
      </c>
      <c r="J6" s="3" t="s">
        <v>5</v>
      </c>
    </row>
    <row r="7" spans="1:10" ht="12.75">
      <c r="A7" t="s">
        <v>37</v>
      </c>
      <c r="B7" s="7">
        <v>34</v>
      </c>
      <c r="C7" s="7" t="s">
        <v>38</v>
      </c>
      <c r="D7" s="7">
        <v>0</v>
      </c>
      <c r="E7">
        <v>52</v>
      </c>
      <c r="F7" s="7">
        <v>47104</v>
      </c>
      <c r="G7">
        <f>F7*POWER(2,MOD(E7,128)-65)*IF(E7&gt;128,-1,1)</f>
        <v>5.75</v>
      </c>
      <c r="I7" s="1">
        <v>3</v>
      </c>
      <c r="J7" s="3" t="s">
        <v>6</v>
      </c>
    </row>
    <row r="8" spans="1:10" ht="12.75">
      <c r="A8" t="e">
        <f>VLOOKUP(INT(E4/16),J$4:K$19,2,FALSE)</f>
        <v>#N/A</v>
      </c>
      <c r="I8" s="1">
        <v>4</v>
      </c>
      <c r="J8" s="3" t="s">
        <v>7</v>
      </c>
    </row>
    <row r="9" spans="9:10" ht="12.75">
      <c r="I9" s="1">
        <v>5</v>
      </c>
      <c r="J9" s="3" t="s">
        <v>8</v>
      </c>
    </row>
    <row r="10" spans="1:10" ht="12.75">
      <c r="A10" t="s">
        <v>40</v>
      </c>
      <c r="B10" t="s">
        <v>25</v>
      </c>
      <c r="C10" t="s">
        <v>26</v>
      </c>
      <c r="D10" t="s">
        <v>27</v>
      </c>
      <c r="E10" t="s">
        <v>35</v>
      </c>
      <c r="F10" t="s">
        <v>36</v>
      </c>
      <c r="I10" s="1">
        <v>6</v>
      </c>
      <c r="J10" s="3" t="s">
        <v>9</v>
      </c>
    </row>
    <row r="11" spans="1:10" ht="12.75">
      <c r="A11" t="s">
        <v>13</v>
      </c>
      <c r="B11" s="7">
        <v>38</v>
      </c>
      <c r="C11" s="7" t="s">
        <v>28</v>
      </c>
      <c r="D11" s="7">
        <v>0</v>
      </c>
      <c r="E11">
        <v>56</v>
      </c>
      <c r="F11" s="7">
        <v>40448</v>
      </c>
      <c r="I11" s="1">
        <v>7</v>
      </c>
      <c r="J11" s="3" t="s">
        <v>10</v>
      </c>
    </row>
    <row r="12" spans="1:10" ht="12.75">
      <c r="A12" t="s">
        <v>14</v>
      </c>
      <c r="B12" s="7" t="s">
        <v>29</v>
      </c>
      <c r="C12" s="7" t="s">
        <v>30</v>
      </c>
      <c r="D12" s="7" t="s">
        <v>31</v>
      </c>
      <c r="E12">
        <v>62</v>
      </c>
      <c r="F12">
        <v>64842</v>
      </c>
      <c r="I12" s="1">
        <v>8</v>
      </c>
      <c r="J12" s="3" t="s">
        <v>11</v>
      </c>
    </row>
    <row r="13" spans="1:10" ht="12.75">
      <c r="A13" t="s">
        <v>15</v>
      </c>
      <c r="B13" s="7" t="s">
        <v>32</v>
      </c>
      <c r="C13" s="7" t="s">
        <v>33</v>
      </c>
      <c r="D13" s="7" t="s">
        <v>34</v>
      </c>
      <c r="E13">
        <v>172</v>
      </c>
      <c r="F13">
        <v>64463</v>
      </c>
      <c r="I13" s="1">
        <v>9</v>
      </c>
      <c r="J13" s="3" t="s">
        <v>12</v>
      </c>
    </row>
    <row r="14" spans="1:10" ht="12.75">
      <c r="A14" t="s">
        <v>37</v>
      </c>
      <c r="B14" s="7">
        <v>34</v>
      </c>
      <c r="C14" s="7" t="s">
        <v>38</v>
      </c>
      <c r="D14" s="7">
        <v>0</v>
      </c>
      <c r="E14">
        <v>52</v>
      </c>
      <c r="F14" s="7">
        <v>47104</v>
      </c>
      <c r="I14" s="1">
        <v>10</v>
      </c>
      <c r="J14" s="3" t="s">
        <v>13</v>
      </c>
    </row>
    <row r="15" spans="9:10" ht="12.75">
      <c r="I15" s="1">
        <v>11</v>
      </c>
      <c r="J15" s="3" t="s">
        <v>14</v>
      </c>
    </row>
    <row r="16" spans="1:10" ht="12.75">
      <c r="A16" t="s">
        <v>46</v>
      </c>
      <c r="B16" t="s">
        <v>25</v>
      </c>
      <c r="C16" t="s">
        <v>26</v>
      </c>
      <c r="D16" t="s">
        <v>27</v>
      </c>
      <c r="E16" t="s">
        <v>35</v>
      </c>
      <c r="F16" t="s">
        <v>36</v>
      </c>
      <c r="I16" s="1">
        <v>12</v>
      </c>
      <c r="J16" s="3" t="s">
        <v>15</v>
      </c>
    </row>
    <row r="17" spans="1:10" ht="12.75">
      <c r="A17" t="s">
        <v>13</v>
      </c>
      <c r="B17" s="7">
        <v>38</v>
      </c>
      <c r="C17" s="7" t="s">
        <v>28</v>
      </c>
      <c r="D17" s="7">
        <v>0</v>
      </c>
      <c r="E17">
        <v>56</v>
      </c>
      <c r="F17" s="7">
        <v>40448</v>
      </c>
      <c r="G17">
        <f>F17*POWER(2,MOD(E17,128)-65)*IF(E17&gt;128,-1,1)</f>
        <v>79</v>
      </c>
      <c r="I17" s="1">
        <v>13</v>
      </c>
      <c r="J17" s="3" t="s">
        <v>16</v>
      </c>
    </row>
    <row r="18" spans="1:10" ht="12.75">
      <c r="A18" t="s">
        <v>14</v>
      </c>
      <c r="B18" s="7" t="s">
        <v>41</v>
      </c>
      <c r="C18" s="7">
        <v>80</v>
      </c>
      <c r="D18" s="7" t="s">
        <v>42</v>
      </c>
      <c r="E18">
        <v>46</v>
      </c>
      <c r="F18">
        <v>32935</v>
      </c>
      <c r="G18">
        <f>F18*POWER(2,MOD(E18,128)-65)*IF(E18&gt;128,-1,1)</f>
        <v>0.06281852722167969</v>
      </c>
      <c r="I18" s="1">
        <v>14</v>
      </c>
      <c r="J18" s="3" t="s">
        <v>17</v>
      </c>
    </row>
    <row r="19" spans="1:10" ht="12.75">
      <c r="A19" t="s">
        <v>15</v>
      </c>
      <c r="B19" s="7" t="s">
        <v>43</v>
      </c>
      <c r="C19" s="7" t="s">
        <v>44</v>
      </c>
      <c r="D19" s="7" t="s">
        <v>45</v>
      </c>
      <c r="E19">
        <v>62</v>
      </c>
      <c r="F19">
        <v>64842</v>
      </c>
      <c r="G19">
        <f>F19*POWER(2,MOD(E19,128)-65)*IF(E19&gt;128,-1,1)</f>
        <v>8105.25</v>
      </c>
      <c r="I19" s="2">
        <v>15</v>
      </c>
      <c r="J19" s="4" t="s">
        <v>18</v>
      </c>
    </row>
    <row r="20" spans="1:7" ht="12.75">
      <c r="A20" t="s">
        <v>37</v>
      </c>
      <c r="B20" s="7">
        <v>34</v>
      </c>
      <c r="C20" s="7" t="s">
        <v>38</v>
      </c>
      <c r="D20" s="7">
        <v>0</v>
      </c>
      <c r="E20">
        <v>52</v>
      </c>
      <c r="F20" s="7">
        <v>47104</v>
      </c>
      <c r="G20">
        <f>F20*POWER(2,MOD(E20,128)-65)*IF(E20&gt;128,-1,1)</f>
        <v>5.75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3">
      <selection activeCell="J4" sqref="J4"/>
    </sheetView>
  </sheetViews>
  <sheetFormatPr defaultColWidth="9.140625" defaultRowHeight="12.75"/>
  <cols>
    <col min="3" max="3" width="6.421875" style="0" customWidth="1"/>
    <col min="4" max="4" width="7.140625" style="0" customWidth="1"/>
    <col min="5" max="5" width="5.8515625" style="0" customWidth="1"/>
    <col min="6" max="6" width="9.8515625" style="0" customWidth="1"/>
    <col min="7" max="7" width="6.421875" style="0" customWidth="1"/>
    <col min="8" max="8" width="7.140625" style="0" customWidth="1"/>
    <col min="9" max="9" width="5.8515625" style="0" customWidth="1"/>
    <col min="10" max="10" width="9.8515625" style="0" customWidth="1"/>
  </cols>
  <sheetData>
    <row r="1" spans="1:10" ht="18">
      <c r="A1" s="5" t="s">
        <v>21</v>
      </c>
      <c r="J1" t="s">
        <v>24</v>
      </c>
    </row>
    <row r="2" spans="3:9" ht="12.75">
      <c r="C2" t="s">
        <v>13</v>
      </c>
      <c r="D2" t="s">
        <v>14</v>
      </c>
      <c r="E2" t="s">
        <v>15</v>
      </c>
      <c r="G2" t="s">
        <v>13</v>
      </c>
      <c r="H2" t="s">
        <v>14</v>
      </c>
      <c r="I2" t="s">
        <v>15</v>
      </c>
    </row>
    <row r="3" spans="1:10" ht="12.75">
      <c r="A3" s="8" t="s">
        <v>22</v>
      </c>
      <c r="B3" s="8" t="s">
        <v>23</v>
      </c>
      <c r="C3" s="8">
        <v>0</v>
      </c>
      <c r="D3" s="8">
        <v>8192</v>
      </c>
      <c r="E3" s="8">
        <v>0</v>
      </c>
      <c r="F3" s="8" t="s">
        <v>47</v>
      </c>
      <c r="G3" s="13">
        <f>CONV!G4</f>
        <v>79</v>
      </c>
      <c r="H3" s="13">
        <f>CONV!G5</f>
        <v>8105.25</v>
      </c>
      <c r="I3" s="13">
        <f>CONV!G6</f>
        <v>-0.030738353729248047</v>
      </c>
      <c r="J3" s="13" t="s">
        <v>48</v>
      </c>
    </row>
    <row r="4" spans="1:10" ht="12.75">
      <c r="A4" s="10">
        <v>0</v>
      </c>
      <c r="B4" s="10">
        <f>3.1415926*A4/16</f>
        <v>0</v>
      </c>
      <c r="C4" s="10">
        <f>C$3</f>
        <v>0</v>
      </c>
      <c r="D4" s="12">
        <f>SIN($B4)*D$3</f>
        <v>0</v>
      </c>
      <c r="E4" s="10">
        <f>COS($B4)*E$3</f>
        <v>0</v>
      </c>
      <c r="F4" s="10">
        <f>INT(SUM(C4:E4))</f>
        <v>0</v>
      </c>
      <c r="G4" s="10">
        <f>G$3</f>
        <v>79</v>
      </c>
      <c r="H4" s="12">
        <f>SIN($B4)*H$3</f>
        <v>0</v>
      </c>
      <c r="I4" s="10">
        <f>COS($B4)*I$3</f>
        <v>-0.030738353729248047</v>
      </c>
      <c r="J4" s="10">
        <f>INT(SUM(G4:I4))</f>
        <v>78</v>
      </c>
    </row>
    <row r="5" spans="1:10" ht="12.75">
      <c r="A5" s="10">
        <f aca="true" t="shared" si="0" ref="A5:A35">A4+1</f>
        <v>1</v>
      </c>
      <c r="B5" s="10">
        <f aca="true" t="shared" si="1" ref="B5:B35">3.1415926*A5/16</f>
        <v>0.1963495375</v>
      </c>
      <c r="C5" s="10">
        <f aca="true" t="shared" si="2" ref="C5:C35">C$3</f>
        <v>0</v>
      </c>
      <c r="D5" s="12">
        <f aca="true" t="shared" si="3" ref="D5:D35">SIN($B5)*D$3</f>
        <v>1598.1798910453617</v>
      </c>
      <c r="E5" s="10">
        <f aca="true" t="shared" si="4" ref="E5:E20">COS($B5)*E$3</f>
        <v>0</v>
      </c>
      <c r="F5" s="10">
        <f aca="true" t="shared" si="5" ref="F5:F35">INT(SUM(C5:E5))</f>
        <v>1598</v>
      </c>
      <c r="G5" s="10">
        <f aca="true" t="shared" si="6" ref="G5:G35">G$3</f>
        <v>79</v>
      </c>
      <c r="H5" s="12">
        <f aca="true" t="shared" si="7" ref="H5:H35">SIN($B5)*H$3</f>
        <v>1581.2558058954369</v>
      </c>
      <c r="I5" s="10">
        <f aca="true" t="shared" si="8" ref="I5:I20">COS($B5)*I$3</f>
        <v>-0.030147724901559533</v>
      </c>
      <c r="J5" s="10">
        <f aca="true" t="shared" si="9" ref="J5:J35">INT(SUM(G5:I5))</f>
        <v>1660</v>
      </c>
    </row>
    <row r="6" spans="1:10" ht="12.75">
      <c r="A6" s="10">
        <f t="shared" si="0"/>
        <v>2</v>
      </c>
      <c r="B6" s="10">
        <f t="shared" si="1"/>
        <v>0.392699075</v>
      </c>
      <c r="C6" s="10">
        <f t="shared" si="2"/>
        <v>0</v>
      </c>
      <c r="D6" s="12">
        <f t="shared" si="3"/>
        <v>3134.94262723605</v>
      </c>
      <c r="E6" s="10">
        <f t="shared" si="4"/>
        <v>0</v>
      </c>
      <c r="F6" s="10">
        <f t="shared" si="5"/>
        <v>3134</v>
      </c>
      <c r="G6" s="10">
        <f t="shared" si="6"/>
        <v>79</v>
      </c>
      <c r="H6" s="12">
        <f t="shared" si="7"/>
        <v>3101.7448400152584</v>
      </c>
      <c r="I6" s="10">
        <f t="shared" si="8"/>
        <v>-0.02839853595234174</v>
      </c>
      <c r="J6" s="10">
        <f t="shared" si="9"/>
        <v>3180</v>
      </c>
    </row>
    <row r="7" spans="1:10" ht="12.75">
      <c r="A7" s="10">
        <f t="shared" si="0"/>
        <v>3</v>
      </c>
      <c r="B7" s="10">
        <f t="shared" si="1"/>
        <v>0.5890486125000001</v>
      </c>
      <c r="C7" s="10">
        <f t="shared" si="2"/>
        <v>0</v>
      </c>
      <c r="D7" s="12">
        <f t="shared" si="3"/>
        <v>4551.231280455057</v>
      </c>
      <c r="E7" s="10">
        <f t="shared" si="4"/>
        <v>0</v>
      </c>
      <c r="F7" s="10">
        <f t="shared" si="5"/>
        <v>4551</v>
      </c>
      <c r="G7" s="10">
        <f t="shared" si="6"/>
        <v>79</v>
      </c>
      <c r="H7" s="12">
        <f t="shared" si="7"/>
        <v>4503.035563465374</v>
      </c>
      <c r="I7" s="10">
        <f t="shared" si="8"/>
        <v>-0.025558007229670693</v>
      </c>
      <c r="J7" s="10">
        <f t="shared" si="9"/>
        <v>4582</v>
      </c>
    </row>
    <row r="8" spans="1:10" ht="12.75">
      <c r="A8" s="10">
        <f t="shared" si="0"/>
        <v>4</v>
      </c>
      <c r="B8" s="10">
        <f t="shared" si="1"/>
        <v>0.78539815</v>
      </c>
      <c r="C8" s="10">
        <f t="shared" si="2"/>
        <v>0</v>
      </c>
      <c r="D8" s="12">
        <f t="shared" si="3"/>
        <v>5792.618673873887</v>
      </c>
      <c r="E8" s="10">
        <f t="shared" si="4"/>
        <v>0</v>
      </c>
      <c r="F8" s="10">
        <f t="shared" si="5"/>
        <v>5792</v>
      </c>
      <c r="G8" s="10">
        <f t="shared" si="6"/>
        <v>79</v>
      </c>
      <c r="H8" s="12">
        <f t="shared" si="7"/>
        <v>5731.2771614277735</v>
      </c>
      <c r="I8" s="10">
        <f t="shared" si="8"/>
        <v>-0.021735298655659627</v>
      </c>
      <c r="J8" s="10">
        <f t="shared" si="9"/>
        <v>5810</v>
      </c>
    </row>
    <row r="9" spans="1:10" ht="12.75">
      <c r="A9" s="10">
        <f t="shared" si="0"/>
        <v>5</v>
      </c>
      <c r="B9" s="10">
        <f t="shared" si="1"/>
        <v>0.9817476875</v>
      </c>
      <c r="C9" s="10">
        <f t="shared" si="2"/>
        <v>0</v>
      </c>
      <c r="D9" s="12">
        <f t="shared" si="3"/>
        <v>6811.398987763841</v>
      </c>
      <c r="E9" s="10">
        <f t="shared" si="4"/>
        <v>0</v>
      </c>
      <c r="F9" s="10">
        <f t="shared" si="5"/>
        <v>6811</v>
      </c>
      <c r="G9" s="10">
        <f t="shared" si="6"/>
        <v>79</v>
      </c>
      <c r="H9" s="12">
        <f t="shared" si="7"/>
        <v>6739.2689997037205</v>
      </c>
      <c r="I9" s="10">
        <f t="shared" si="8"/>
        <v>-0.01707731477201239</v>
      </c>
      <c r="J9" s="10">
        <f t="shared" si="9"/>
        <v>6818</v>
      </c>
    </row>
    <row r="10" spans="1:10" ht="12.75">
      <c r="A10" s="10">
        <f t="shared" si="0"/>
        <v>6</v>
      </c>
      <c r="B10" s="10">
        <f t="shared" si="1"/>
        <v>1.1780972250000001</v>
      </c>
      <c r="C10" s="10">
        <f t="shared" si="2"/>
        <v>0</v>
      </c>
      <c r="D10" s="12">
        <f t="shared" si="3"/>
        <v>7568.421067332111</v>
      </c>
      <c r="E10" s="10">
        <f t="shared" si="4"/>
        <v>0</v>
      </c>
      <c r="F10" s="10">
        <f t="shared" si="5"/>
        <v>7568</v>
      </c>
      <c r="G10" s="10">
        <f t="shared" si="6"/>
        <v>79</v>
      </c>
      <c r="H10" s="12">
        <f t="shared" si="7"/>
        <v>7488.274518553906</v>
      </c>
      <c r="I10" s="10">
        <f t="shared" si="8"/>
        <v>-0.011763059281062768</v>
      </c>
      <c r="J10" s="10">
        <f t="shared" si="9"/>
        <v>7567</v>
      </c>
    </row>
    <row r="11" spans="1:10" ht="12.75">
      <c r="A11" s="10">
        <f t="shared" si="0"/>
        <v>7</v>
      </c>
      <c r="B11" s="10">
        <f t="shared" si="1"/>
        <v>1.3744467625</v>
      </c>
      <c r="C11" s="10">
        <f t="shared" si="2"/>
        <v>0</v>
      </c>
      <c r="D11" s="12">
        <f t="shared" si="3"/>
        <v>8034.59297959308</v>
      </c>
      <c r="E11" s="10">
        <f t="shared" si="4"/>
        <v>0</v>
      </c>
      <c r="F11" s="10">
        <f t="shared" si="5"/>
        <v>8034</v>
      </c>
      <c r="G11" s="10">
        <f t="shared" si="6"/>
        <v>79</v>
      </c>
      <c r="H11" s="12">
        <f t="shared" si="7"/>
        <v>7949.509856914894</v>
      </c>
      <c r="I11" s="10">
        <f t="shared" si="8"/>
        <v>-0.005996756034114179</v>
      </c>
      <c r="J11" s="10">
        <f t="shared" si="9"/>
        <v>8028</v>
      </c>
    </row>
    <row r="12" spans="1:10" ht="12.75">
      <c r="A12" s="10">
        <f t="shared" si="0"/>
        <v>8</v>
      </c>
      <c r="B12" s="10">
        <f t="shared" si="1"/>
        <v>1.5707963</v>
      </c>
      <c r="C12" s="10">
        <f t="shared" si="2"/>
        <v>0</v>
      </c>
      <c r="D12" s="12">
        <f t="shared" si="3"/>
        <v>8191.999999999997</v>
      </c>
      <c r="E12" s="10">
        <f t="shared" si="4"/>
        <v>0</v>
      </c>
      <c r="F12" s="10">
        <f t="shared" si="5"/>
        <v>8192</v>
      </c>
      <c r="G12" s="10">
        <f t="shared" si="6"/>
        <v>79</v>
      </c>
      <c r="H12" s="12">
        <f t="shared" si="7"/>
        <v>8105.249999999997</v>
      </c>
      <c r="I12" s="10">
        <f t="shared" si="8"/>
        <v>-8.236310093700017E-10</v>
      </c>
      <c r="J12" s="10">
        <f t="shared" si="9"/>
        <v>8184</v>
      </c>
    </row>
    <row r="13" spans="1:10" ht="12.75">
      <c r="A13" s="10">
        <f t="shared" si="0"/>
        <v>9</v>
      </c>
      <c r="B13" s="10">
        <f t="shared" si="1"/>
        <v>1.7671458375</v>
      </c>
      <c r="C13" s="10">
        <f t="shared" si="2"/>
        <v>0</v>
      </c>
      <c r="D13" s="12">
        <f t="shared" si="3"/>
        <v>8034.593065239209</v>
      </c>
      <c r="E13" s="10">
        <f t="shared" si="4"/>
        <v>0</v>
      </c>
      <c r="F13" s="10">
        <f t="shared" si="5"/>
        <v>8034</v>
      </c>
      <c r="G13" s="10">
        <f t="shared" si="6"/>
        <v>79</v>
      </c>
      <c r="H13" s="12">
        <f t="shared" si="7"/>
        <v>7949.509941654065</v>
      </c>
      <c r="I13" s="10">
        <f t="shared" si="8"/>
        <v>0.0059967544185038375</v>
      </c>
      <c r="J13" s="10">
        <f t="shared" si="9"/>
        <v>8028</v>
      </c>
    </row>
    <row r="14" spans="1:10" ht="12.75">
      <c r="A14" s="10">
        <f t="shared" si="0"/>
        <v>10</v>
      </c>
      <c r="B14" s="10">
        <f t="shared" si="1"/>
        <v>1.963495375</v>
      </c>
      <c r="C14" s="10">
        <f t="shared" si="2"/>
        <v>0</v>
      </c>
      <c r="D14" s="12">
        <f t="shared" si="3"/>
        <v>7568.421235333039</v>
      </c>
      <c r="E14" s="10">
        <f t="shared" si="4"/>
        <v>0</v>
      </c>
      <c r="F14" s="10">
        <f t="shared" si="5"/>
        <v>7568</v>
      </c>
      <c r="G14" s="10">
        <f t="shared" si="6"/>
        <v>79</v>
      </c>
      <c r="H14" s="12">
        <f t="shared" si="7"/>
        <v>7488.274684775771</v>
      </c>
      <c r="I14" s="10">
        <f t="shared" si="8"/>
        <v>0.011763057759191101</v>
      </c>
      <c r="J14" s="10">
        <f t="shared" si="9"/>
        <v>7567</v>
      </c>
    </row>
    <row r="15" spans="1:10" ht="12.75">
      <c r="A15" s="10">
        <f t="shared" si="0"/>
        <v>11</v>
      </c>
      <c r="B15" s="10">
        <f t="shared" si="1"/>
        <v>2.1598449125</v>
      </c>
      <c r="C15" s="10">
        <f t="shared" si="2"/>
        <v>0</v>
      </c>
      <c r="D15" s="12">
        <f t="shared" si="3"/>
        <v>6811.399231663384</v>
      </c>
      <c r="E15" s="10">
        <f t="shared" si="4"/>
        <v>0</v>
      </c>
      <c r="F15" s="10">
        <f t="shared" si="5"/>
        <v>6811</v>
      </c>
      <c r="G15" s="10">
        <f t="shared" si="6"/>
        <v>79</v>
      </c>
      <c r="H15" s="12">
        <f t="shared" si="7"/>
        <v>6739.2692410204645</v>
      </c>
      <c r="I15" s="10">
        <f t="shared" si="8"/>
        <v>0.017077313402364073</v>
      </c>
      <c r="J15" s="10">
        <f t="shared" si="9"/>
        <v>6818</v>
      </c>
    </row>
    <row r="16" spans="1:10" ht="12.75">
      <c r="A16" s="10">
        <f t="shared" si="0"/>
        <v>12</v>
      </c>
      <c r="B16" s="10">
        <f t="shared" si="1"/>
        <v>2.3561944500000003</v>
      </c>
      <c r="C16" s="10">
        <f t="shared" si="2"/>
        <v>0</v>
      </c>
      <c r="D16" s="12">
        <f t="shared" si="3"/>
        <v>5792.618984299122</v>
      </c>
      <c r="E16" s="10">
        <f t="shared" si="4"/>
        <v>0</v>
      </c>
      <c r="F16" s="10">
        <f t="shared" si="5"/>
        <v>5792</v>
      </c>
      <c r="G16" s="10">
        <f t="shared" si="6"/>
        <v>79</v>
      </c>
      <c r="H16" s="12">
        <f t="shared" si="7"/>
        <v>5731.27746856573</v>
      </c>
      <c r="I16" s="10">
        <f t="shared" si="8"/>
        <v>0.021735297490869474</v>
      </c>
      <c r="J16" s="10">
        <f t="shared" si="9"/>
        <v>5810</v>
      </c>
    </row>
    <row r="17" spans="1:10" ht="12.75">
      <c r="A17" s="10">
        <f t="shared" si="0"/>
        <v>13</v>
      </c>
      <c r="B17" s="10">
        <f t="shared" si="1"/>
        <v>2.5525439875</v>
      </c>
      <c r="C17" s="10">
        <f t="shared" si="2"/>
        <v>0</v>
      </c>
      <c r="D17" s="12">
        <f t="shared" si="3"/>
        <v>4551.23164547652</v>
      </c>
      <c r="E17" s="10">
        <f t="shared" si="4"/>
        <v>0</v>
      </c>
      <c r="F17" s="10">
        <f t="shared" si="5"/>
        <v>4551</v>
      </c>
      <c r="G17" s="10">
        <f t="shared" si="6"/>
        <v>79</v>
      </c>
      <c r="H17" s="12">
        <f t="shared" si="7"/>
        <v>4503.035924621407</v>
      </c>
      <c r="I17" s="10">
        <f t="shared" si="8"/>
        <v>0.025558006314500926</v>
      </c>
      <c r="J17" s="10">
        <f t="shared" si="9"/>
        <v>4582</v>
      </c>
    </row>
    <row r="18" spans="1:10" ht="12.75">
      <c r="A18" s="10">
        <f t="shared" si="0"/>
        <v>14</v>
      </c>
      <c r="B18" s="10">
        <f t="shared" si="1"/>
        <v>2.748893525</v>
      </c>
      <c r="C18" s="10">
        <f t="shared" si="2"/>
        <v>0</v>
      </c>
      <c r="D18" s="12">
        <f t="shared" si="3"/>
        <v>3134.9430328261687</v>
      </c>
      <c r="E18" s="10">
        <f t="shared" si="4"/>
        <v>0</v>
      </c>
      <c r="F18" s="10">
        <f t="shared" si="5"/>
        <v>3134</v>
      </c>
      <c r="G18" s="10">
        <f t="shared" si="6"/>
        <v>79</v>
      </c>
      <c r="H18" s="12">
        <f t="shared" si="7"/>
        <v>3101.7452413103397</v>
      </c>
      <c r="I18" s="10">
        <f t="shared" si="8"/>
        <v>0.028398535321961828</v>
      </c>
      <c r="J18" s="10">
        <f t="shared" si="9"/>
        <v>3180</v>
      </c>
    </row>
    <row r="19" spans="1:10" ht="12.75">
      <c r="A19" s="10">
        <f t="shared" si="0"/>
        <v>15</v>
      </c>
      <c r="B19" s="10">
        <f t="shared" si="1"/>
        <v>2.9452430625</v>
      </c>
      <c r="C19" s="10">
        <f t="shared" si="2"/>
        <v>0</v>
      </c>
      <c r="D19" s="12">
        <f t="shared" si="3"/>
        <v>1598.180321617539</v>
      </c>
      <c r="E19" s="10">
        <f t="shared" si="4"/>
        <v>0</v>
      </c>
      <c r="F19" s="10">
        <f t="shared" si="5"/>
        <v>1598</v>
      </c>
      <c r="G19" s="10">
        <f t="shared" si="6"/>
        <v>79</v>
      </c>
      <c r="H19" s="12">
        <f t="shared" si="7"/>
        <v>1581.256231908027</v>
      </c>
      <c r="I19" s="10">
        <f t="shared" si="8"/>
        <v>0.03014772458019462</v>
      </c>
      <c r="J19" s="10">
        <f t="shared" si="9"/>
        <v>1660</v>
      </c>
    </row>
    <row r="20" spans="1:10" ht="12.75">
      <c r="A20" s="10">
        <f t="shared" si="0"/>
        <v>16</v>
      </c>
      <c r="B20" s="10">
        <f t="shared" si="1"/>
        <v>3.1415926</v>
      </c>
      <c r="C20" s="10">
        <f t="shared" si="2"/>
        <v>0</v>
      </c>
      <c r="D20" s="12">
        <f t="shared" si="3"/>
        <v>0.0004390075856495199</v>
      </c>
      <c r="E20" s="10">
        <f t="shared" si="4"/>
        <v>0</v>
      </c>
      <c r="F20" s="10">
        <f t="shared" si="5"/>
        <v>0</v>
      </c>
      <c r="G20" s="10">
        <f t="shared" si="6"/>
        <v>79</v>
      </c>
      <c r="H20" s="12">
        <f t="shared" si="7"/>
        <v>0.0004343586710920131</v>
      </c>
      <c r="I20" s="10">
        <f t="shared" si="8"/>
        <v>0.030738353729248002</v>
      </c>
      <c r="J20" s="10">
        <f t="shared" si="9"/>
        <v>79</v>
      </c>
    </row>
    <row r="21" spans="1:10" ht="12.75">
      <c r="A21" s="10">
        <f t="shared" si="0"/>
        <v>17</v>
      </c>
      <c r="B21" s="10">
        <f t="shared" si="1"/>
        <v>3.3379421375000002</v>
      </c>
      <c r="C21" s="10">
        <f t="shared" si="2"/>
        <v>0</v>
      </c>
      <c r="D21" s="12">
        <f t="shared" si="3"/>
        <v>-1598.1794604731824</v>
      </c>
      <c r="E21" s="10">
        <f aca="true" t="shared" si="10" ref="E21:E35">COS($B21)*E$3</f>
        <v>0</v>
      </c>
      <c r="F21" s="10">
        <f t="shared" si="5"/>
        <v>-1599</v>
      </c>
      <c r="G21" s="10">
        <f t="shared" si="6"/>
        <v>79</v>
      </c>
      <c r="H21" s="12">
        <f t="shared" si="7"/>
        <v>-1581.2553798828444</v>
      </c>
      <c r="I21" s="10">
        <f aca="true" t="shared" si="11" ref="I21:I35">COS($B21)*I$3</f>
        <v>0.030147725222924363</v>
      </c>
      <c r="J21" s="10">
        <f t="shared" si="9"/>
        <v>-1503</v>
      </c>
    </row>
    <row r="22" spans="1:10" ht="12.75">
      <c r="A22" s="10">
        <f t="shared" si="0"/>
        <v>18</v>
      </c>
      <c r="B22" s="10">
        <f t="shared" si="1"/>
        <v>3.534291675</v>
      </c>
      <c r="C22" s="10">
        <f t="shared" si="2"/>
        <v>0</v>
      </c>
      <c r="D22" s="12">
        <f t="shared" si="3"/>
        <v>-3134.9422216459207</v>
      </c>
      <c r="E22" s="10">
        <f t="shared" si="10"/>
        <v>0</v>
      </c>
      <c r="F22" s="10">
        <f t="shared" si="5"/>
        <v>-3135</v>
      </c>
      <c r="G22" s="10">
        <f t="shared" si="6"/>
        <v>79</v>
      </c>
      <c r="H22" s="12">
        <f t="shared" si="7"/>
        <v>-3101.744438720166</v>
      </c>
      <c r="I22" s="10">
        <f t="shared" si="11"/>
        <v>0.02839853658272157</v>
      </c>
      <c r="J22" s="10">
        <f t="shared" si="9"/>
        <v>-3023</v>
      </c>
    </row>
    <row r="23" spans="1:10" ht="12.75">
      <c r="A23" s="10">
        <f t="shared" si="0"/>
        <v>19</v>
      </c>
      <c r="B23" s="10">
        <f t="shared" si="1"/>
        <v>3.7306412125</v>
      </c>
      <c r="C23" s="10">
        <f t="shared" si="2"/>
        <v>0</v>
      </c>
      <c r="D23" s="12">
        <f t="shared" si="3"/>
        <v>-4551.230915433581</v>
      </c>
      <c r="E23" s="10">
        <f t="shared" si="10"/>
        <v>0</v>
      </c>
      <c r="F23" s="10">
        <f t="shared" si="5"/>
        <v>-4552</v>
      </c>
      <c r="G23" s="10">
        <f t="shared" si="6"/>
        <v>79</v>
      </c>
      <c r="H23" s="12">
        <f t="shared" si="7"/>
        <v>-4503.03520230933</v>
      </c>
      <c r="I23" s="10">
        <f t="shared" si="11"/>
        <v>0.025558008144840386</v>
      </c>
      <c r="J23" s="10">
        <f t="shared" si="9"/>
        <v>-4425</v>
      </c>
    </row>
    <row r="24" spans="1:10" ht="12.75">
      <c r="A24" s="10">
        <f t="shared" si="0"/>
        <v>20</v>
      </c>
      <c r="B24" s="10">
        <f t="shared" si="1"/>
        <v>3.92699075</v>
      </c>
      <c r="C24" s="10">
        <f t="shared" si="2"/>
        <v>0</v>
      </c>
      <c r="D24" s="12">
        <f t="shared" si="3"/>
        <v>-5792.618363448632</v>
      </c>
      <c r="E24" s="10">
        <f t="shared" si="10"/>
        <v>0</v>
      </c>
      <c r="F24" s="10">
        <f t="shared" si="5"/>
        <v>-5793</v>
      </c>
      <c r="G24" s="10">
        <f t="shared" si="6"/>
        <v>79</v>
      </c>
      <c r="H24" s="12">
        <f t="shared" si="7"/>
        <v>-5731.276854289798</v>
      </c>
      <c r="I24" s="10">
        <f t="shared" si="11"/>
        <v>0.021735299820449732</v>
      </c>
      <c r="J24" s="10">
        <f t="shared" si="9"/>
        <v>-5653</v>
      </c>
    </row>
    <row r="25" spans="1:10" ht="12.75">
      <c r="A25" s="10">
        <f t="shared" si="0"/>
        <v>21</v>
      </c>
      <c r="B25" s="10">
        <f t="shared" si="1"/>
        <v>4.1233402875000005</v>
      </c>
      <c r="C25" s="10">
        <f t="shared" si="2"/>
        <v>0</v>
      </c>
      <c r="D25" s="12">
        <f t="shared" si="3"/>
        <v>-6811.398743864281</v>
      </c>
      <c r="E25" s="10">
        <f t="shared" si="10"/>
        <v>0</v>
      </c>
      <c r="F25" s="10">
        <f t="shared" si="5"/>
        <v>-6812</v>
      </c>
      <c r="G25" s="10">
        <f t="shared" si="6"/>
        <v>79</v>
      </c>
      <c r="H25" s="12">
        <f t="shared" si="7"/>
        <v>-6739.268758386958</v>
      </c>
      <c r="I25" s="10">
        <f t="shared" si="11"/>
        <v>0.017077316141660654</v>
      </c>
      <c r="J25" s="10">
        <f t="shared" si="9"/>
        <v>-6661</v>
      </c>
    </row>
    <row r="26" spans="1:10" ht="12.75">
      <c r="A26" s="10">
        <f t="shared" si="0"/>
        <v>22</v>
      </c>
      <c r="B26" s="10">
        <f t="shared" si="1"/>
        <v>4.319689825</v>
      </c>
      <c r="C26" s="10">
        <f t="shared" si="2"/>
        <v>0</v>
      </c>
      <c r="D26" s="12">
        <f t="shared" si="3"/>
        <v>-7568.420899331162</v>
      </c>
      <c r="E26" s="10">
        <f t="shared" si="10"/>
        <v>0</v>
      </c>
      <c r="F26" s="10">
        <f t="shared" si="5"/>
        <v>-7569</v>
      </c>
      <c r="G26" s="10">
        <f t="shared" si="6"/>
        <v>79</v>
      </c>
      <c r="H26" s="12">
        <f t="shared" si="7"/>
        <v>-7488.27435233202</v>
      </c>
      <c r="I26" s="10">
        <f t="shared" si="11"/>
        <v>0.011763060802934402</v>
      </c>
      <c r="J26" s="10">
        <f t="shared" si="9"/>
        <v>-7410</v>
      </c>
    </row>
    <row r="27" spans="1:10" ht="12.75">
      <c r="A27" s="10">
        <f t="shared" si="0"/>
        <v>23</v>
      </c>
      <c r="B27" s="10">
        <f t="shared" si="1"/>
        <v>4.5160393625</v>
      </c>
      <c r="C27" s="10">
        <f t="shared" si="2"/>
        <v>0</v>
      </c>
      <c r="D27" s="12">
        <f t="shared" si="3"/>
        <v>-8034.592893946926</v>
      </c>
      <c r="E27" s="10">
        <f t="shared" si="10"/>
        <v>0</v>
      </c>
      <c r="F27" s="10">
        <f t="shared" si="5"/>
        <v>-8035</v>
      </c>
      <c r="G27" s="10">
        <f t="shared" si="6"/>
        <v>79</v>
      </c>
      <c r="H27" s="12">
        <f t="shared" si="7"/>
        <v>-7949.509772175698</v>
      </c>
      <c r="I27" s="10">
        <f t="shared" si="11"/>
        <v>0.00599675764972451</v>
      </c>
      <c r="J27" s="10">
        <f t="shared" si="9"/>
        <v>-7871</v>
      </c>
    </row>
    <row r="28" spans="1:10" ht="12.75">
      <c r="A28" s="10">
        <f t="shared" si="0"/>
        <v>24</v>
      </c>
      <c r="B28" s="10">
        <f t="shared" si="1"/>
        <v>4.7123889000000005</v>
      </c>
      <c r="C28" s="10">
        <f t="shared" si="2"/>
        <v>0</v>
      </c>
      <c r="D28" s="12">
        <f t="shared" si="3"/>
        <v>-8191.999999999974</v>
      </c>
      <c r="E28" s="10">
        <f t="shared" si="10"/>
        <v>0</v>
      </c>
      <c r="F28" s="10">
        <f t="shared" si="5"/>
        <v>-8192</v>
      </c>
      <c r="G28" s="10">
        <f t="shared" si="6"/>
        <v>79</v>
      </c>
      <c r="H28" s="12">
        <f t="shared" si="7"/>
        <v>-8105.249999999974</v>
      </c>
      <c r="I28" s="10">
        <f t="shared" si="11"/>
        <v>2.470893014459431E-09</v>
      </c>
      <c r="J28" s="10">
        <f t="shared" si="9"/>
        <v>-8027</v>
      </c>
    </row>
    <row r="29" spans="1:10" ht="12.75">
      <c r="A29" s="10">
        <f t="shared" si="0"/>
        <v>25</v>
      </c>
      <c r="B29" s="10">
        <f t="shared" si="1"/>
        <v>4.9087384375</v>
      </c>
      <c r="C29" s="10">
        <f t="shared" si="2"/>
        <v>0</v>
      </c>
      <c r="D29" s="12">
        <f t="shared" si="3"/>
        <v>-8034.5931508853155</v>
      </c>
      <c r="E29" s="10">
        <f t="shared" si="10"/>
        <v>0</v>
      </c>
      <c r="F29" s="10">
        <f t="shared" si="5"/>
        <v>-8035</v>
      </c>
      <c r="G29" s="10">
        <f t="shared" si="6"/>
        <v>79</v>
      </c>
      <c r="H29" s="12">
        <f t="shared" si="7"/>
        <v>-7949.510026393214</v>
      </c>
      <c r="I29" s="10">
        <f t="shared" si="11"/>
        <v>-0.0059967528028934845</v>
      </c>
      <c r="J29" s="10">
        <f t="shared" si="9"/>
        <v>-7871</v>
      </c>
    </row>
    <row r="30" spans="1:10" ht="12.75">
      <c r="A30" s="10">
        <f t="shared" si="0"/>
        <v>26</v>
      </c>
      <c r="B30" s="10">
        <f t="shared" si="1"/>
        <v>5.105087975</v>
      </c>
      <c r="C30" s="10">
        <f t="shared" si="2"/>
        <v>0</v>
      </c>
      <c r="D30" s="12">
        <f t="shared" si="3"/>
        <v>-7568.421403333943</v>
      </c>
      <c r="E30" s="10">
        <f t="shared" si="10"/>
        <v>0</v>
      </c>
      <c r="F30" s="10">
        <f t="shared" si="5"/>
        <v>-7569</v>
      </c>
      <c r="G30" s="10">
        <f t="shared" si="6"/>
        <v>79</v>
      </c>
      <c r="H30" s="12">
        <f t="shared" si="7"/>
        <v>-7488.274850997613</v>
      </c>
      <c r="I30" s="10">
        <f t="shared" si="11"/>
        <v>-0.0117630562373194</v>
      </c>
      <c r="J30" s="10">
        <f t="shared" si="9"/>
        <v>-7410</v>
      </c>
    </row>
    <row r="31" spans="1:10" ht="12.75">
      <c r="A31" s="10">
        <f t="shared" si="0"/>
        <v>27</v>
      </c>
      <c r="B31" s="10">
        <f t="shared" si="1"/>
        <v>5.3014375125</v>
      </c>
      <c r="C31" s="10">
        <f t="shared" si="2"/>
        <v>0</v>
      </c>
      <c r="D31" s="12">
        <f t="shared" si="3"/>
        <v>-6811.399475562909</v>
      </c>
      <c r="E31" s="10">
        <f t="shared" si="10"/>
        <v>0</v>
      </c>
      <c r="F31" s="10">
        <f t="shared" si="5"/>
        <v>-6812</v>
      </c>
      <c r="G31" s="10">
        <f t="shared" si="6"/>
        <v>79</v>
      </c>
      <c r="H31" s="12">
        <f t="shared" si="7"/>
        <v>-6739.269482337191</v>
      </c>
      <c r="I31" s="10">
        <f t="shared" si="11"/>
        <v>-0.01707731203271569</v>
      </c>
      <c r="J31" s="10">
        <f t="shared" si="9"/>
        <v>-6661</v>
      </c>
    </row>
    <row r="32" spans="1:10" ht="12.75">
      <c r="A32" s="10">
        <f t="shared" si="0"/>
        <v>28</v>
      </c>
      <c r="B32" s="10">
        <f t="shared" si="1"/>
        <v>5.49778705</v>
      </c>
      <c r="C32" s="10">
        <f t="shared" si="2"/>
        <v>0</v>
      </c>
      <c r="D32" s="12">
        <f t="shared" si="3"/>
        <v>-5792.619294724342</v>
      </c>
      <c r="E32" s="10">
        <f t="shared" si="10"/>
        <v>0</v>
      </c>
      <c r="F32" s="10">
        <f t="shared" si="5"/>
        <v>-5793</v>
      </c>
      <c r="G32" s="10">
        <f t="shared" si="6"/>
        <v>79</v>
      </c>
      <c r="H32" s="12">
        <f t="shared" si="7"/>
        <v>-5731.277775703671</v>
      </c>
      <c r="I32" s="10">
        <f t="shared" si="11"/>
        <v>-0.021735296326079255</v>
      </c>
      <c r="J32" s="10">
        <f t="shared" si="9"/>
        <v>-5653</v>
      </c>
    </row>
    <row r="33" spans="1:10" ht="12.75">
      <c r="A33" s="10">
        <f t="shared" si="0"/>
        <v>29</v>
      </c>
      <c r="B33" s="10">
        <f t="shared" si="1"/>
        <v>5.6941365875</v>
      </c>
      <c r="C33" s="10">
        <f t="shared" si="2"/>
        <v>0</v>
      </c>
      <c r="D33" s="12">
        <f t="shared" si="3"/>
        <v>-4551.232010497969</v>
      </c>
      <c r="E33" s="10">
        <f t="shared" si="10"/>
        <v>0</v>
      </c>
      <c r="F33" s="10">
        <f t="shared" si="5"/>
        <v>-4552</v>
      </c>
      <c r="G33" s="10">
        <f t="shared" si="6"/>
        <v>79</v>
      </c>
      <c r="H33" s="12">
        <f t="shared" si="7"/>
        <v>-4503.036285777424</v>
      </c>
      <c r="I33" s="10">
        <f t="shared" si="11"/>
        <v>-0.025558005399331087</v>
      </c>
      <c r="J33" s="10">
        <f t="shared" si="9"/>
        <v>-4425</v>
      </c>
    </row>
    <row r="34" spans="1:10" ht="12.75">
      <c r="A34" s="10">
        <f t="shared" si="0"/>
        <v>30</v>
      </c>
      <c r="B34" s="10">
        <f t="shared" si="1"/>
        <v>5.890486125</v>
      </c>
      <c r="C34" s="10">
        <f t="shared" si="2"/>
        <v>0</v>
      </c>
      <c r="D34" s="12">
        <f t="shared" si="3"/>
        <v>-3134.943438416283</v>
      </c>
      <c r="E34" s="10">
        <f t="shared" si="10"/>
        <v>0</v>
      </c>
      <c r="F34" s="10">
        <f t="shared" si="5"/>
        <v>-3135</v>
      </c>
      <c r="G34" s="10">
        <f t="shared" si="6"/>
        <v>79</v>
      </c>
      <c r="H34" s="12">
        <f t="shared" si="7"/>
        <v>-3101.745642605417</v>
      </c>
      <c r="I34" s="10">
        <f t="shared" si="11"/>
        <v>-0.028398534691581826</v>
      </c>
      <c r="J34" s="10">
        <f t="shared" si="9"/>
        <v>-3023</v>
      </c>
    </row>
    <row r="35" spans="1:10" ht="12.75">
      <c r="A35" s="10">
        <f t="shared" si="0"/>
        <v>31</v>
      </c>
      <c r="B35" s="10">
        <f t="shared" si="1"/>
        <v>6.0868356625</v>
      </c>
      <c r="C35" s="10">
        <f t="shared" si="2"/>
        <v>0</v>
      </c>
      <c r="D35" s="12">
        <f t="shared" si="3"/>
        <v>-1598.1807521897067</v>
      </c>
      <c r="E35" s="10">
        <f t="shared" si="10"/>
        <v>0</v>
      </c>
      <c r="F35" s="10">
        <f t="shared" si="5"/>
        <v>-1599</v>
      </c>
      <c r="G35" s="10">
        <f t="shared" si="6"/>
        <v>79</v>
      </c>
      <c r="H35" s="12">
        <f t="shared" si="7"/>
        <v>-1581.256657920608</v>
      </c>
      <c r="I35" s="10">
        <f t="shared" si="11"/>
        <v>-0.030147724258829618</v>
      </c>
      <c r="J35" s="10">
        <f t="shared" si="9"/>
        <v>-1503</v>
      </c>
    </row>
    <row r="36" spans="1:10" ht="12.75">
      <c r="A36" s="10"/>
      <c r="B36" s="10"/>
      <c r="C36" s="10"/>
      <c r="D36" s="12"/>
      <c r="E36" s="10"/>
      <c r="F36" s="10"/>
      <c r="G36" s="10"/>
      <c r="H36" s="12"/>
      <c r="I36" s="10"/>
      <c r="J36" s="10"/>
    </row>
  </sheetData>
  <printOptions/>
  <pageMargins left="0.75" right="0.75" top="1" bottom="1" header="0.5" footer="0.5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prh</dc:creator>
  <cp:keywords/>
  <dc:description/>
  <cp:lastModifiedBy>prh</cp:lastModifiedBy>
  <cp:lastPrinted>2004-12-08T05:13:30Z</cp:lastPrinted>
  <dcterms:created xsi:type="dcterms:W3CDTF">2004-12-02T15:30:02Z</dcterms:created>
  <dcterms:modified xsi:type="dcterms:W3CDTF">2005-01-01T21:10:14Z</dcterms:modified>
  <cp:category/>
  <cp:version/>
  <cp:contentType/>
  <cp:contentStatus/>
</cp:coreProperties>
</file>